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firstSheet="1"/>
  </bookViews>
  <sheets>
    <sheet name="万有定制家具预算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<sst xmlns="http://schemas.openxmlformats.org/spreadsheetml/2006/main" count="237" uniqueCount="93">
  <si>
    <t>育才幼儿园托育家具清单</t>
  </si>
  <si>
    <t>万有家具清单</t>
  </si>
  <si>
    <t>序号</t>
  </si>
  <si>
    <t>产品种类</t>
  </si>
  <si>
    <t>品牌/颜色/材质</t>
  </si>
  <si>
    <t>数量</t>
  </si>
  <si>
    <t>单位</t>
  </si>
  <si>
    <t>计价数量</t>
  </si>
  <si>
    <t>单价限价</t>
  </si>
  <si>
    <t>计算金额</t>
  </si>
  <si>
    <t>备注</t>
  </si>
  <si>
    <t>参数</t>
  </si>
  <si>
    <t>尺寸（具体尺寸以现场为准）</t>
  </si>
  <si>
    <t>1</t>
  </si>
  <si>
    <t>托育1班放床柜</t>
  </si>
  <si>
    <t>柜体柜门颗粒</t>
  </si>
  <si>
    <t>平方</t>
  </si>
  <si>
    <t>骨骼门，含柜子窗帘及窗帘配制，如轨道、挂钩等</t>
  </si>
  <si>
    <t>柜体厚度18MM三聚氢安颗粒，背板5MM三聚氢安中纤，E0级，封边PUR，合页、滑轨柜邦</t>
  </si>
  <si>
    <t>7600*1000*650</t>
  </si>
  <si>
    <t>2</t>
  </si>
  <si>
    <t>托育1班衣服储物柜</t>
  </si>
  <si>
    <t>骨骼门</t>
  </si>
  <si>
    <t>1800*3250*300</t>
  </si>
  <si>
    <t>3</t>
  </si>
  <si>
    <t>联排挂钩</t>
  </si>
  <si>
    <t>个</t>
  </si>
  <si>
    <t/>
  </si>
  <si>
    <t>7</t>
  </si>
  <si>
    <t>托育1班三洗台</t>
  </si>
  <si>
    <t>米</t>
  </si>
  <si>
    <t>4900*600*800</t>
  </si>
  <si>
    <t>8</t>
  </si>
  <si>
    <t>石英石台面</t>
  </si>
  <si>
    <t>白色</t>
  </si>
  <si>
    <t>9</t>
  </si>
  <si>
    <t>母婴室操作台</t>
  </si>
  <si>
    <t>1780*600*800</t>
  </si>
  <si>
    <t>10</t>
  </si>
  <si>
    <t>11</t>
  </si>
  <si>
    <t>感统室吊柜</t>
  </si>
  <si>
    <t>3500*300*3500</t>
  </si>
  <si>
    <t>12</t>
  </si>
  <si>
    <t>感统室地柜</t>
  </si>
  <si>
    <t>3500*600*800</t>
  </si>
  <si>
    <t>13</t>
  </si>
  <si>
    <t>14</t>
  </si>
  <si>
    <t>托育2班放床柜</t>
  </si>
  <si>
    <t>7300*650*1000</t>
  </si>
  <si>
    <t>15</t>
  </si>
  <si>
    <t>托育2班衣服储物柜</t>
  </si>
  <si>
    <t>3200*300*3250</t>
  </si>
  <si>
    <t>16</t>
  </si>
  <si>
    <t>17</t>
  </si>
  <si>
    <t>托育2班三洗台</t>
  </si>
  <si>
    <t>骨骼门、倒圆、后背板、不含石材、异性倒圆</t>
  </si>
  <si>
    <t>20</t>
  </si>
  <si>
    <t>18</t>
  </si>
  <si>
    <t>洗手盆</t>
  </si>
  <si>
    <t>陶瓷</t>
  </si>
  <si>
    <t>含水龙头等配件</t>
  </si>
  <si>
    <t>19</t>
  </si>
  <si>
    <t>便携式尿布台</t>
  </si>
  <si>
    <t>海绵</t>
  </si>
  <si>
    <t>21</t>
  </si>
  <si>
    <t>税费</t>
  </si>
  <si>
    <t>22</t>
  </si>
  <si>
    <t>滨江家具清单</t>
  </si>
  <si>
    <t>尺寸</t>
  </si>
  <si>
    <t>3300*300*2950</t>
  </si>
  <si>
    <t>骨骼门、倒圆、后背板、不含石材</t>
  </si>
  <si>
    <t>4240*600*800</t>
  </si>
  <si>
    <t>托育1班电器储物柜</t>
  </si>
  <si>
    <t>1400*600*2950</t>
  </si>
  <si>
    <t>5930*300*2950</t>
  </si>
  <si>
    <t>3820*600*800</t>
  </si>
  <si>
    <t>感统室电器储物柜</t>
  </si>
  <si>
    <t>感统室三洗台</t>
  </si>
  <si>
    <t>4250*600*800</t>
  </si>
  <si>
    <t>感统室储物间柜子</t>
  </si>
  <si>
    <t>3650*600*2200
1680*600*2200
1680*600*2200</t>
  </si>
  <si>
    <t>托育2班卫生间洗手台</t>
  </si>
  <si>
    <t>2650*600*800</t>
  </si>
  <si>
    <t>放床柜体2班</t>
  </si>
  <si>
    <t>设计图未完善，以清单图片为准</t>
  </si>
  <si>
    <t>2900*650*2950</t>
  </si>
  <si>
    <t>放床柜体1班</t>
  </si>
  <si>
    <t>3200*650*2950</t>
  </si>
  <si>
    <t>2350*600*800</t>
  </si>
  <si>
    <t>百叶门1</t>
  </si>
  <si>
    <t>项</t>
  </si>
  <si>
    <t>百叶门2</t>
  </si>
  <si>
    <t>汇总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</si>
</sst>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0" applyNumberFormat="0" applyAlignment="0" applyProtection="0">
      <alignment vertical="center"/>
    </xf>
    <xf numFmtId="0" fontId="17" fillId="6" borderId="9" applyNumberFormat="0" applyAlignment="0" applyProtection="0">
      <alignment vertical="center"/>
    </xf>
    <xf numFmtId="0" fontId="18" fillId="7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49" applyFill="1" applyBorder="1" applyAlignment="1">
      <alignment vertical="center"/>
    </xf>
    <xf numFmtId="0" fontId="1" fillId="0" borderId="0" xfId="49">
      <alignment vertical="center"/>
    </xf>
    <xf numFmtId="0" fontId="1" fillId="0" borderId="0" xfId="49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3" fillId="2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9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176" fontId="5" fillId="3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 shrinkToFit="1"/>
    </xf>
    <xf numFmtId="176" fontId="5" fillId="0" borderId="2" xfId="0" applyNumberFormat="1" applyFont="1" applyFill="1" applyBorder="1" applyAlignment="1">
      <alignment horizontal="center" vertical="center" wrapText="1" shrinkToFi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3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horizontal="center" vertical="center" wrapText="1" shrinkToFit="1"/>
    </xf>
    <xf numFmtId="0" fontId="5" fillId="0" borderId="5" xfId="0" applyFont="1" applyFill="1" applyBorder="1" applyAlignment="1">
      <alignment horizontal="center" vertical="center" wrapText="1" shrinkToFit="1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vertical="center"/>
    </xf>
    <xf numFmtId="0" fontId="3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 shrinkToFit="1"/>
    </xf>
    <xf numFmtId="0" fontId="3" fillId="0" borderId="0" xfId="49" applyFont="1" applyBorder="1" applyAlignment="1">
      <alignment horizontal="center" vertical="center" wrapText="1"/>
    </xf>
    <xf numFmtId="0" fontId="3" fillId="0" borderId="0" xfId="49" applyFont="1" applyBorder="1" applyAlignment="1">
      <alignment horizontal="center" vertical="center"/>
    </xf>
    <xf numFmtId="0" fontId="3" fillId="0" borderId="0" xfId="49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Excel Built-in 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35560</xdr:colOff>
      <xdr:row>39</xdr:row>
      <xdr:rowOff>123825</xdr:rowOff>
    </xdr:from>
    <xdr:to>
      <xdr:col>12</xdr:col>
      <xdr:colOff>78740</xdr:colOff>
      <xdr:row>41</xdr:row>
      <xdr:rowOff>12065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 flipV="1">
          <a:off x="8754745" y="18932525"/>
          <a:ext cx="999490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5080</xdr:colOff>
      <xdr:row>7</xdr:row>
      <xdr:rowOff>525780</xdr:rowOff>
    </xdr:from>
    <xdr:to>
      <xdr:col>12</xdr:col>
      <xdr:colOff>24130</xdr:colOff>
      <xdr:row>8</xdr:row>
      <xdr:rowOff>520700</xdr:rowOff>
    </xdr:to>
    <xdr:pic>
      <xdr:nvPicPr>
        <xdr:cNvPr id="4" name="图片 3" descr="9eb5f7fc5f3bbe37a9251c0bec4b215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24265" y="3815080"/>
          <a:ext cx="975360" cy="54102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42</xdr:row>
      <xdr:rowOff>47625</xdr:rowOff>
    </xdr:from>
    <xdr:to>
      <xdr:col>12</xdr:col>
      <xdr:colOff>612140</xdr:colOff>
      <xdr:row>44</xdr:row>
      <xdr:rowOff>60960</xdr:rowOff>
    </xdr:to>
    <xdr:pic>
      <xdr:nvPicPr>
        <xdr:cNvPr id="5" name="图片 4" descr="3bc07901a7b80910d4685e243eabc95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28710" y="19942175"/>
          <a:ext cx="1558925" cy="69913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12</xdr:col>
      <xdr:colOff>43180</xdr:colOff>
      <xdr:row>42</xdr:row>
      <xdr:rowOff>59690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 flipV="1">
          <a:off x="8719185" y="19437350"/>
          <a:ext cx="999490" cy="516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tabSelected="1" zoomScale="90" zoomScaleNormal="90" topLeftCell="A36" workbookViewId="0">
      <selection activeCell="P47" sqref="P47"/>
    </sheetView>
  </sheetViews>
  <sheetFormatPr defaultColWidth="9.025" defaultRowHeight="13.5"/>
  <cols>
    <col min="1" max="1" width="4.70833333333333" style="3" customWidth="1"/>
    <col min="2" max="2" width="17.2583333333333" style="1" customWidth="1"/>
    <col min="3" max="3" width="11.5666666666667" style="1" customWidth="1"/>
    <col min="4" max="4" width="3.49166666666667" style="1" customWidth="1"/>
    <col min="5" max="5" width="3.825" style="1" customWidth="1"/>
    <col min="6" max="6" width="5.375" style="1" customWidth="1"/>
    <col min="7" max="7" width="4.65833333333333" style="1" customWidth="1"/>
    <col min="8" max="8" width="8.90833333333333" style="1" customWidth="1"/>
    <col min="9" max="9" width="9.06666666666667" style="1" customWidth="1"/>
    <col min="10" max="10" width="29.5916666666667" style="1" customWidth="1"/>
    <col min="11" max="11" width="15.975" style="3" customWidth="1"/>
    <col min="12" max="12" width="12.55" style="1" customWidth="1"/>
    <col min="13" max="13" width="13.1666666666667" style="1" customWidth="1"/>
    <col min="14" max="14" width="14.025" style="1" customWidth="1"/>
    <col min="15" max="16384" width="9.025" style="1"/>
  </cols>
  <sheetData>
    <row r="1" s="1" customFormat="1" ht="22.5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5"/>
    </row>
    <row r="2" s="1" customFormat="1" spans="1:1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27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26" t="s">
        <v>11</v>
      </c>
      <c r="K3" s="26" t="s">
        <v>12</v>
      </c>
    </row>
    <row r="4" s="1" customFormat="1" ht="86" customHeight="1" spans="1:11">
      <c r="A4" s="7" t="s">
        <v>13</v>
      </c>
      <c r="B4" s="7" t="s">
        <v>14</v>
      </c>
      <c r="C4" s="7" t="s">
        <v>15</v>
      </c>
      <c r="D4" s="7" t="s">
        <v>13</v>
      </c>
      <c r="E4" s="7" t="s">
        <v>16</v>
      </c>
      <c r="F4" s="8">
        <v>7.9</v>
      </c>
      <c r="G4" s="7">
        <v>662.9</v>
      </c>
      <c r="H4" s="7">
        <f>F4*G4</f>
        <v>5236.91</v>
      </c>
      <c r="I4" s="7" t="s">
        <v>17</v>
      </c>
      <c r="J4" s="26" t="s">
        <v>18</v>
      </c>
      <c r="K4" s="27" t="s">
        <v>19</v>
      </c>
    </row>
    <row r="5" s="1" customFormat="1" ht="42" customHeight="1" spans="1:11">
      <c r="A5" s="7" t="s">
        <v>20</v>
      </c>
      <c r="B5" s="7" t="s">
        <v>21</v>
      </c>
      <c r="C5" s="7" t="s">
        <v>15</v>
      </c>
      <c r="D5" s="7" t="s">
        <v>13</v>
      </c>
      <c r="E5" s="7" t="s">
        <v>16</v>
      </c>
      <c r="F5" s="8">
        <f>2+1.8*2.25</f>
        <v>6.05</v>
      </c>
      <c r="G5" s="7">
        <v>579.1</v>
      </c>
      <c r="H5" s="7">
        <f>F5*G5</f>
        <v>3503.555</v>
      </c>
      <c r="I5" s="7" t="s">
        <v>22</v>
      </c>
      <c r="J5" s="26" t="s">
        <v>18</v>
      </c>
      <c r="K5" s="25" t="s">
        <v>23</v>
      </c>
    </row>
    <row r="6" s="1" customFormat="1" ht="18" customHeight="1" spans="1:11">
      <c r="A6" s="7" t="s">
        <v>24</v>
      </c>
      <c r="B6" s="7" t="s">
        <v>25</v>
      </c>
      <c r="C6" s="7"/>
      <c r="D6" s="7" t="s">
        <v>13</v>
      </c>
      <c r="E6" s="7" t="s">
        <v>26</v>
      </c>
      <c r="F6" s="8">
        <v>3</v>
      </c>
      <c r="G6" s="7">
        <v>65</v>
      </c>
      <c r="H6" s="7">
        <f>F6*G6</f>
        <v>195</v>
      </c>
      <c r="I6" s="7" t="s">
        <v>27</v>
      </c>
      <c r="J6" s="26"/>
      <c r="K6" s="25"/>
    </row>
    <row r="7" s="1" customFormat="1" ht="50" customHeight="1" spans="1:11">
      <c r="A7" s="7" t="s">
        <v>28</v>
      </c>
      <c r="B7" s="7" t="s">
        <v>29</v>
      </c>
      <c r="C7" s="7" t="s">
        <v>15</v>
      </c>
      <c r="D7" s="7" t="s">
        <v>13</v>
      </c>
      <c r="E7" s="7" t="s">
        <v>30</v>
      </c>
      <c r="F7" s="8">
        <v>4.9</v>
      </c>
      <c r="G7" s="7">
        <v>700</v>
      </c>
      <c r="H7" s="7">
        <f t="shared" ref="H7:H14" si="0">F7*G7</f>
        <v>3430</v>
      </c>
      <c r="I7" s="27"/>
      <c r="J7" s="26" t="s">
        <v>18</v>
      </c>
      <c r="K7" s="25" t="s">
        <v>31</v>
      </c>
    </row>
    <row r="8" s="1" customFormat="1" ht="43" customHeight="1" spans="1:11">
      <c r="A8" s="7" t="s">
        <v>32</v>
      </c>
      <c r="B8" s="7" t="s">
        <v>33</v>
      </c>
      <c r="C8" s="7" t="s">
        <v>34</v>
      </c>
      <c r="D8" s="7">
        <v>1</v>
      </c>
      <c r="E8" s="7" t="s">
        <v>30</v>
      </c>
      <c r="F8" s="8">
        <v>4.9</v>
      </c>
      <c r="G8" s="7">
        <v>700</v>
      </c>
      <c r="H8" s="7">
        <f t="shared" ref="H8:H13" si="1">G8*F8</f>
        <v>3430</v>
      </c>
      <c r="I8" s="7"/>
      <c r="J8" s="26"/>
      <c r="K8" s="25"/>
    </row>
    <row r="9" s="1" customFormat="1" ht="43" customHeight="1" spans="1:11">
      <c r="A9" s="7" t="s">
        <v>35</v>
      </c>
      <c r="B9" s="7" t="s">
        <v>36</v>
      </c>
      <c r="C9" s="7" t="s">
        <v>15</v>
      </c>
      <c r="D9" s="7" t="s">
        <v>13</v>
      </c>
      <c r="E9" s="7" t="s">
        <v>30</v>
      </c>
      <c r="F9" s="8">
        <v>1.79</v>
      </c>
      <c r="G9" s="7">
        <v>579.1</v>
      </c>
      <c r="H9" s="7">
        <f>F9*G9</f>
        <v>1036.589</v>
      </c>
      <c r="I9" s="7" t="s">
        <v>22</v>
      </c>
      <c r="J9" s="26" t="s">
        <v>18</v>
      </c>
      <c r="K9" s="25" t="s">
        <v>37</v>
      </c>
    </row>
    <row r="10" s="1" customFormat="1" ht="43" customHeight="1" spans="1:11">
      <c r="A10" s="7" t="s">
        <v>38</v>
      </c>
      <c r="B10" s="7" t="s">
        <v>33</v>
      </c>
      <c r="C10" s="7" t="s">
        <v>34</v>
      </c>
      <c r="D10" s="7">
        <v>1</v>
      </c>
      <c r="E10" s="7" t="s">
        <v>30</v>
      </c>
      <c r="F10" s="8">
        <v>1.79</v>
      </c>
      <c r="G10" s="7">
        <v>700</v>
      </c>
      <c r="H10" s="7">
        <f t="shared" si="1"/>
        <v>1253</v>
      </c>
      <c r="I10" s="7"/>
      <c r="J10" s="26"/>
      <c r="K10" s="25"/>
    </row>
    <row r="11" s="1" customFormat="1" ht="49" customHeight="1" spans="1:11">
      <c r="A11" s="7" t="s">
        <v>39</v>
      </c>
      <c r="B11" s="7" t="s">
        <v>40</v>
      </c>
      <c r="C11" s="7" t="s">
        <v>15</v>
      </c>
      <c r="D11" s="7" t="s">
        <v>13</v>
      </c>
      <c r="E11" s="7" t="s">
        <v>16</v>
      </c>
      <c r="F11" s="8">
        <f>3.5*1.76</f>
        <v>6.16</v>
      </c>
      <c r="G11" s="7">
        <v>546</v>
      </c>
      <c r="H11" s="7">
        <f>F11*G11</f>
        <v>3363.36</v>
      </c>
      <c r="I11" s="7" t="s">
        <v>22</v>
      </c>
      <c r="J11" s="26" t="s">
        <v>18</v>
      </c>
      <c r="K11" s="25" t="s">
        <v>41</v>
      </c>
    </row>
    <row r="12" s="1" customFormat="1" ht="46" customHeight="1" spans="1:11">
      <c r="A12" s="7" t="s">
        <v>42</v>
      </c>
      <c r="B12" s="7" t="s">
        <v>43</v>
      </c>
      <c r="C12" s="7" t="s">
        <v>15</v>
      </c>
      <c r="D12" s="7" t="s">
        <v>13</v>
      </c>
      <c r="E12" s="7" t="s">
        <v>30</v>
      </c>
      <c r="F12" s="8">
        <v>3.5</v>
      </c>
      <c r="G12" s="7">
        <v>670</v>
      </c>
      <c r="H12" s="7">
        <f>F12*G12</f>
        <v>2345</v>
      </c>
      <c r="I12" s="7" t="s">
        <v>22</v>
      </c>
      <c r="J12" s="26" t="s">
        <v>18</v>
      </c>
      <c r="K12" s="25" t="s">
        <v>44</v>
      </c>
    </row>
    <row r="13" s="1" customFormat="1" ht="43" customHeight="1" spans="1:11">
      <c r="A13" s="7" t="s">
        <v>45</v>
      </c>
      <c r="B13" s="7" t="s">
        <v>33</v>
      </c>
      <c r="C13" s="7" t="s">
        <v>34</v>
      </c>
      <c r="D13" s="7">
        <v>1</v>
      </c>
      <c r="E13" s="7" t="s">
        <v>30</v>
      </c>
      <c r="F13" s="8">
        <v>3.5</v>
      </c>
      <c r="G13" s="7">
        <v>700</v>
      </c>
      <c r="H13" s="7">
        <f t="shared" si="1"/>
        <v>2450</v>
      </c>
      <c r="I13" s="7"/>
      <c r="J13" s="26"/>
      <c r="K13" s="25"/>
    </row>
    <row r="14" s="1" customFormat="1" ht="91" customHeight="1" spans="1:11">
      <c r="A14" s="7" t="s">
        <v>46</v>
      </c>
      <c r="B14" s="7" t="s">
        <v>47</v>
      </c>
      <c r="C14" s="7" t="s">
        <v>15</v>
      </c>
      <c r="D14" s="7" t="s">
        <v>13</v>
      </c>
      <c r="E14" s="7" t="s">
        <v>16</v>
      </c>
      <c r="F14" s="7">
        <v>7.6</v>
      </c>
      <c r="G14" s="7">
        <v>663</v>
      </c>
      <c r="H14" s="7">
        <f>F14*G14</f>
        <v>5038.8</v>
      </c>
      <c r="I14" s="7" t="s">
        <v>17</v>
      </c>
      <c r="J14" s="26" t="s">
        <v>18</v>
      </c>
      <c r="K14" s="25" t="s">
        <v>48</v>
      </c>
    </row>
    <row r="15" s="1" customFormat="1" ht="53" customHeight="1" spans="1:11">
      <c r="A15" s="7" t="s">
        <v>49</v>
      </c>
      <c r="B15" s="7" t="s">
        <v>50</v>
      </c>
      <c r="C15" s="7" t="s">
        <v>15</v>
      </c>
      <c r="D15" s="7" t="s">
        <v>13</v>
      </c>
      <c r="E15" s="7" t="s">
        <v>16</v>
      </c>
      <c r="F15" s="7">
        <v>10.66</v>
      </c>
      <c r="G15" s="7">
        <v>579.1</v>
      </c>
      <c r="H15" s="7">
        <f>F15*G15</f>
        <v>6173.206</v>
      </c>
      <c r="I15" s="7" t="s">
        <v>22</v>
      </c>
      <c r="J15" s="26" t="s">
        <v>18</v>
      </c>
      <c r="K15" s="25" t="s">
        <v>51</v>
      </c>
    </row>
    <row r="16" s="1" customFormat="1" ht="33" customHeight="1" spans="1:11">
      <c r="A16" s="7" t="s">
        <v>52</v>
      </c>
      <c r="B16" s="7" t="s">
        <v>25</v>
      </c>
      <c r="C16" s="7"/>
      <c r="D16" s="7" t="s">
        <v>13</v>
      </c>
      <c r="E16" s="7" t="s">
        <v>26</v>
      </c>
      <c r="F16" s="7">
        <v>4</v>
      </c>
      <c r="G16" s="7">
        <v>65</v>
      </c>
      <c r="H16" s="7">
        <f>F16*G16</f>
        <v>260</v>
      </c>
      <c r="I16" s="7"/>
      <c r="J16" s="26"/>
      <c r="K16" s="25"/>
    </row>
    <row r="17" s="1" customFormat="1" ht="107" customHeight="1" spans="1:11">
      <c r="A17" s="7" t="s">
        <v>53</v>
      </c>
      <c r="B17" s="7" t="s">
        <v>54</v>
      </c>
      <c r="C17" s="7" t="s">
        <v>15</v>
      </c>
      <c r="D17" s="7" t="s">
        <v>13</v>
      </c>
      <c r="E17" s="7" t="s">
        <v>30</v>
      </c>
      <c r="F17" s="7">
        <v>4.9</v>
      </c>
      <c r="G17" s="7">
        <v>700</v>
      </c>
      <c r="H17" s="7">
        <f>F17*G17</f>
        <v>3430</v>
      </c>
      <c r="I17" s="7" t="s">
        <v>55</v>
      </c>
      <c r="J17" s="26" t="s">
        <v>18</v>
      </c>
      <c r="K17" s="25" t="s">
        <v>31</v>
      </c>
    </row>
    <row r="18" s="1" customFormat="1" ht="43" customHeight="1" spans="1:11">
      <c r="A18" s="7" t="s">
        <v>56</v>
      </c>
      <c r="B18" s="7" t="s">
        <v>33</v>
      </c>
      <c r="C18" s="7" t="s">
        <v>34</v>
      </c>
      <c r="D18" s="7">
        <v>1</v>
      </c>
      <c r="E18" s="7" t="s">
        <v>30</v>
      </c>
      <c r="F18" s="8">
        <v>4.9</v>
      </c>
      <c r="G18" s="7">
        <v>700</v>
      </c>
      <c r="H18" s="7">
        <f>G18*F18</f>
        <v>3430</v>
      </c>
      <c r="I18" s="7"/>
      <c r="J18" s="26"/>
      <c r="K18" s="25"/>
    </row>
    <row r="19" s="1" customFormat="1" ht="56" customHeight="1" spans="1:11">
      <c r="A19" s="7" t="s">
        <v>57</v>
      </c>
      <c r="B19" s="7" t="s">
        <v>58</v>
      </c>
      <c r="C19" s="7" t="s">
        <v>59</v>
      </c>
      <c r="D19" s="7">
        <v>1</v>
      </c>
      <c r="E19" s="7" t="s">
        <v>26</v>
      </c>
      <c r="F19" s="7">
        <v>3</v>
      </c>
      <c r="G19" s="7">
        <v>700</v>
      </c>
      <c r="H19" s="7">
        <f>G19*F19</f>
        <v>2100</v>
      </c>
      <c r="I19" s="7" t="s">
        <v>60</v>
      </c>
      <c r="J19" s="26"/>
      <c r="K19" s="25"/>
    </row>
    <row r="20" s="1" customFormat="1" ht="18" customHeight="1" spans="1:11">
      <c r="A20" s="7" t="s">
        <v>61</v>
      </c>
      <c r="B20" s="7" t="s">
        <v>62</v>
      </c>
      <c r="C20" s="7" t="s">
        <v>63</v>
      </c>
      <c r="D20" s="7">
        <v>1</v>
      </c>
      <c r="E20" s="7" t="s">
        <v>26</v>
      </c>
      <c r="F20" s="7">
        <v>4</v>
      </c>
      <c r="G20" s="7">
        <v>300</v>
      </c>
      <c r="H20" s="9">
        <f>G20*F20</f>
        <v>1200</v>
      </c>
      <c r="I20" s="7"/>
      <c r="J20" s="26"/>
      <c r="K20" s="25"/>
    </row>
    <row r="21" s="1" customFormat="1" ht="18" customHeight="1" spans="1:11">
      <c r="A21" s="7" t="s">
        <v>56</v>
      </c>
      <c r="B21" s="7"/>
      <c r="C21" s="7"/>
      <c r="D21" s="7"/>
      <c r="E21" s="7"/>
      <c r="F21" s="7"/>
      <c r="G21" s="7"/>
      <c r="H21" s="9">
        <f>SUM(H4:H19)</f>
        <v>46675.42</v>
      </c>
      <c r="I21" s="7"/>
      <c r="J21" s="26"/>
      <c r="K21" s="25"/>
    </row>
    <row r="22" s="1" customFormat="1" ht="18" customHeight="1" spans="1:11">
      <c r="A22" s="7" t="s">
        <v>64</v>
      </c>
      <c r="B22" s="7" t="s">
        <v>65</v>
      </c>
      <c r="C22" s="10">
        <v>0.04</v>
      </c>
      <c r="D22" s="11"/>
      <c r="E22" s="11"/>
      <c r="F22" s="11"/>
      <c r="G22" s="11"/>
      <c r="H22" s="12">
        <f>H21*C22</f>
        <v>1867.0168</v>
      </c>
      <c r="I22" s="11"/>
      <c r="J22" s="26"/>
      <c r="K22" s="25"/>
    </row>
    <row r="23" s="1" customFormat="1" ht="18" customHeight="1" spans="1:11">
      <c r="A23" s="7" t="s">
        <v>66</v>
      </c>
      <c r="B23" s="11"/>
      <c r="C23" s="11"/>
      <c r="D23" s="11"/>
      <c r="E23" s="11"/>
      <c r="F23" s="11"/>
      <c r="G23" s="11"/>
      <c r="H23" s="13">
        <f>H21+H22</f>
        <v>48542.4368</v>
      </c>
      <c r="I23" s="11"/>
      <c r="J23" s="26"/>
      <c r="K23" s="25"/>
    </row>
    <row r="24" s="2" customFormat="1" spans="1:11">
      <c r="A24" s="5" t="s">
        <v>67</v>
      </c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="1" customFormat="1" ht="27" spans="1:11">
      <c r="A25" s="14" t="s">
        <v>2</v>
      </c>
      <c r="B25" s="14" t="s">
        <v>3</v>
      </c>
      <c r="C25" s="14" t="s">
        <v>4</v>
      </c>
      <c r="D25" s="14" t="s">
        <v>5</v>
      </c>
      <c r="E25" s="14" t="s">
        <v>6</v>
      </c>
      <c r="F25" s="14" t="s">
        <v>7</v>
      </c>
      <c r="G25" s="14" t="s">
        <v>8</v>
      </c>
      <c r="H25" s="14" t="s">
        <v>9</v>
      </c>
      <c r="I25" s="14" t="s">
        <v>10</v>
      </c>
      <c r="J25" s="26" t="s">
        <v>11</v>
      </c>
      <c r="K25" s="28" t="s">
        <v>68</v>
      </c>
    </row>
    <row r="26" s="1" customFormat="1" ht="40.5" spans="1:11">
      <c r="A26" s="15">
        <v>1</v>
      </c>
      <c r="B26" s="11" t="s">
        <v>21</v>
      </c>
      <c r="C26" s="11" t="s">
        <v>15</v>
      </c>
      <c r="D26" s="11" t="s">
        <v>13</v>
      </c>
      <c r="E26" s="11" t="s">
        <v>16</v>
      </c>
      <c r="F26" s="15">
        <v>10.66</v>
      </c>
      <c r="G26" s="11">
        <v>579.1</v>
      </c>
      <c r="H26" s="11">
        <f>F26*G26</f>
        <v>6173.206</v>
      </c>
      <c r="I26" s="11" t="s">
        <v>22</v>
      </c>
      <c r="J26" s="29" t="s">
        <v>18</v>
      </c>
      <c r="K26" s="28" t="s">
        <v>69</v>
      </c>
    </row>
    <row r="27" s="1" customFormat="1" spans="1:11">
      <c r="A27" s="15">
        <v>2</v>
      </c>
      <c r="B27" s="11" t="s">
        <v>25</v>
      </c>
      <c r="C27" s="11"/>
      <c r="D27" s="11">
        <v>1</v>
      </c>
      <c r="E27" s="11" t="s">
        <v>26</v>
      </c>
      <c r="F27" s="15">
        <v>4</v>
      </c>
      <c r="G27" s="11">
        <v>65</v>
      </c>
      <c r="H27" s="11">
        <f>F27*G27</f>
        <v>260</v>
      </c>
      <c r="I27" s="11"/>
      <c r="J27" s="29"/>
      <c r="K27" s="28"/>
    </row>
    <row r="28" s="1" customFormat="1" ht="40.5" spans="1:11">
      <c r="A28" s="15">
        <v>3</v>
      </c>
      <c r="B28" s="11" t="s">
        <v>29</v>
      </c>
      <c r="C28" s="11" t="s">
        <v>15</v>
      </c>
      <c r="D28" s="11" t="s">
        <v>13</v>
      </c>
      <c r="E28" s="11" t="s">
        <v>30</v>
      </c>
      <c r="F28" s="15">
        <f>1.59+2.65</f>
        <v>4.24</v>
      </c>
      <c r="G28" s="11">
        <v>700</v>
      </c>
      <c r="H28" s="11">
        <f>F28*G28</f>
        <v>2968</v>
      </c>
      <c r="I28" s="7" t="s">
        <v>70</v>
      </c>
      <c r="J28" s="29" t="s">
        <v>18</v>
      </c>
      <c r="K28" s="28" t="s">
        <v>71</v>
      </c>
    </row>
    <row r="29" s="1" customFormat="1" spans="1:11">
      <c r="A29" s="15">
        <v>4</v>
      </c>
      <c r="B29" s="11" t="s">
        <v>33</v>
      </c>
      <c r="C29" s="11"/>
      <c r="D29" s="11">
        <v>1</v>
      </c>
      <c r="E29" s="11" t="s">
        <v>30</v>
      </c>
      <c r="F29" s="15">
        <f>1.59+2.65</f>
        <v>4.24</v>
      </c>
      <c r="G29" s="11">
        <v>700</v>
      </c>
      <c r="H29" s="11">
        <f>G29*F29</f>
        <v>2968</v>
      </c>
      <c r="I29" s="11"/>
      <c r="J29" s="29"/>
      <c r="K29" s="28"/>
    </row>
    <row r="30" s="1" customFormat="1" ht="40.5" spans="1:11">
      <c r="A30" s="15">
        <v>5</v>
      </c>
      <c r="B30" s="11" t="s">
        <v>72</v>
      </c>
      <c r="C30" s="11" t="s">
        <v>15</v>
      </c>
      <c r="D30" s="11" t="s">
        <v>13</v>
      </c>
      <c r="E30" s="11" t="s">
        <v>16</v>
      </c>
      <c r="F30" s="15">
        <v>4.15</v>
      </c>
      <c r="G30" s="11">
        <v>579.1</v>
      </c>
      <c r="H30" s="11">
        <f>F30*G30</f>
        <v>2403.265</v>
      </c>
      <c r="I30" s="11" t="s">
        <v>22</v>
      </c>
      <c r="J30" s="29" t="s">
        <v>18</v>
      </c>
      <c r="K30" s="28" t="s">
        <v>73</v>
      </c>
    </row>
    <row r="31" ht="40.5" spans="1:11">
      <c r="A31" s="15">
        <v>6</v>
      </c>
      <c r="B31" s="11" t="s">
        <v>50</v>
      </c>
      <c r="C31" s="11" t="s">
        <v>15</v>
      </c>
      <c r="D31" s="11" t="s">
        <v>13</v>
      </c>
      <c r="E31" s="11" t="s">
        <v>16</v>
      </c>
      <c r="F31" s="15">
        <v>10.66</v>
      </c>
      <c r="G31" s="11">
        <v>579.1</v>
      </c>
      <c r="H31" s="11">
        <f>F31*G31</f>
        <v>6173.206</v>
      </c>
      <c r="I31" s="11" t="s">
        <v>22</v>
      </c>
      <c r="J31" s="29" t="s">
        <v>18</v>
      </c>
      <c r="K31" s="28" t="s">
        <v>74</v>
      </c>
    </row>
    <row r="32" spans="1:11">
      <c r="A32" s="15">
        <v>7</v>
      </c>
      <c r="B32" s="11" t="s">
        <v>25</v>
      </c>
      <c r="C32" s="11"/>
      <c r="D32" s="11">
        <v>1</v>
      </c>
      <c r="E32" s="11" t="s">
        <v>26</v>
      </c>
      <c r="F32" s="15">
        <v>4</v>
      </c>
      <c r="G32" s="11">
        <v>65</v>
      </c>
      <c r="H32" s="11">
        <f>F32*G32</f>
        <v>260</v>
      </c>
      <c r="I32" s="11"/>
      <c r="J32" s="29"/>
      <c r="K32" s="28"/>
    </row>
    <row r="33" ht="40.5" spans="1:11">
      <c r="A33" s="15">
        <v>8</v>
      </c>
      <c r="B33" s="11" t="s">
        <v>54</v>
      </c>
      <c r="C33" s="11" t="s">
        <v>15</v>
      </c>
      <c r="D33" s="11" t="s">
        <v>13</v>
      </c>
      <c r="E33" s="11" t="s">
        <v>30</v>
      </c>
      <c r="F33" s="11">
        <f t="shared" ref="F33:F37" si="2">2.6+1.22</f>
        <v>3.82</v>
      </c>
      <c r="G33" s="11">
        <v>700</v>
      </c>
      <c r="H33" s="11">
        <f>F33*G33</f>
        <v>2674</v>
      </c>
      <c r="I33" s="11" t="s">
        <v>22</v>
      </c>
      <c r="J33" s="29" t="s">
        <v>18</v>
      </c>
      <c r="K33" s="28" t="s">
        <v>75</v>
      </c>
    </row>
    <row r="34" s="1" customFormat="1" spans="1:11">
      <c r="A34" s="15">
        <v>4</v>
      </c>
      <c r="B34" s="11" t="s">
        <v>33</v>
      </c>
      <c r="C34" s="11"/>
      <c r="D34" s="11">
        <v>1</v>
      </c>
      <c r="E34" s="11" t="s">
        <v>30</v>
      </c>
      <c r="F34" s="11">
        <f t="shared" si="2"/>
        <v>3.82</v>
      </c>
      <c r="G34" s="11">
        <v>700</v>
      </c>
      <c r="H34" s="11">
        <f>G34*F34</f>
        <v>2674</v>
      </c>
      <c r="I34" s="11"/>
      <c r="J34" s="29"/>
      <c r="K34" s="28"/>
    </row>
    <row r="35" ht="40.5" spans="1:11">
      <c r="A35" s="15">
        <v>9</v>
      </c>
      <c r="B35" s="11" t="s">
        <v>76</v>
      </c>
      <c r="C35" s="11" t="s">
        <v>15</v>
      </c>
      <c r="D35" s="11" t="s">
        <v>13</v>
      </c>
      <c r="E35" s="11" t="s">
        <v>16</v>
      </c>
      <c r="F35" s="11">
        <v>4.15</v>
      </c>
      <c r="G35" s="11">
        <v>579.1</v>
      </c>
      <c r="H35" s="11">
        <f>F35*G35</f>
        <v>2403.265</v>
      </c>
      <c r="I35" s="11" t="s">
        <v>22</v>
      </c>
      <c r="J35" s="29" t="s">
        <v>18</v>
      </c>
      <c r="K35" s="28" t="s">
        <v>73</v>
      </c>
    </row>
    <row r="36" ht="40.5" spans="1:11">
      <c r="A36" s="15">
        <v>10</v>
      </c>
      <c r="B36" s="11" t="s">
        <v>77</v>
      </c>
      <c r="C36" s="11" t="s">
        <v>15</v>
      </c>
      <c r="D36" s="11">
        <v>1</v>
      </c>
      <c r="E36" s="11" t="s">
        <v>30</v>
      </c>
      <c r="F36" s="11">
        <f>2.65+1.6</f>
        <v>4.25</v>
      </c>
      <c r="G36" s="11">
        <v>700</v>
      </c>
      <c r="H36" s="11">
        <f>F36*G36</f>
        <v>2975</v>
      </c>
      <c r="I36" s="11" t="s">
        <v>22</v>
      </c>
      <c r="J36" s="29" t="s">
        <v>18</v>
      </c>
      <c r="K36" s="28" t="s">
        <v>78</v>
      </c>
    </row>
    <row r="37" s="1" customFormat="1" spans="1:11">
      <c r="A37" s="15">
        <v>4</v>
      </c>
      <c r="B37" s="11" t="s">
        <v>33</v>
      </c>
      <c r="C37" s="11"/>
      <c r="D37" s="11">
        <v>1</v>
      </c>
      <c r="E37" s="11" t="s">
        <v>30</v>
      </c>
      <c r="F37" s="11">
        <f t="shared" si="2"/>
        <v>3.82</v>
      </c>
      <c r="G37" s="11">
        <v>700</v>
      </c>
      <c r="H37" s="11">
        <f>G37*F37</f>
        <v>2674</v>
      </c>
      <c r="I37" s="11"/>
      <c r="J37" s="29"/>
      <c r="K37" s="28"/>
    </row>
    <row r="38" ht="68" customHeight="1" spans="1:11">
      <c r="A38" s="15">
        <v>11</v>
      </c>
      <c r="B38" s="11" t="s">
        <v>79</v>
      </c>
      <c r="C38" s="11" t="s">
        <v>15</v>
      </c>
      <c r="D38" s="11">
        <v>1</v>
      </c>
      <c r="E38" s="11" t="s">
        <v>16</v>
      </c>
      <c r="F38" s="11">
        <f>5.47+8.77+5.47</f>
        <v>19.71</v>
      </c>
      <c r="G38" s="11">
        <v>579.1</v>
      </c>
      <c r="H38" s="11">
        <f>F38*G38</f>
        <v>11414.061</v>
      </c>
      <c r="I38" s="11" t="s">
        <v>22</v>
      </c>
      <c r="J38" s="29" t="s">
        <v>18</v>
      </c>
      <c r="K38" s="29" t="s">
        <v>80</v>
      </c>
    </row>
    <row r="39" ht="40.5" spans="1:11">
      <c r="A39" s="15">
        <v>12</v>
      </c>
      <c r="B39" s="11" t="s">
        <v>81</v>
      </c>
      <c r="C39" s="11" t="s">
        <v>15</v>
      </c>
      <c r="D39" s="11">
        <v>1</v>
      </c>
      <c r="E39" s="11" t="s">
        <v>30</v>
      </c>
      <c r="F39" s="11">
        <v>2.65</v>
      </c>
      <c r="G39" s="11">
        <v>579.1</v>
      </c>
      <c r="H39" s="11">
        <f>F39*G39</f>
        <v>1534.615</v>
      </c>
      <c r="I39" s="11" t="s">
        <v>22</v>
      </c>
      <c r="J39" s="29" t="s">
        <v>18</v>
      </c>
      <c r="K39" s="28" t="s">
        <v>82</v>
      </c>
    </row>
    <row r="40" s="1" customFormat="1" spans="1:11">
      <c r="A40" s="15">
        <v>13</v>
      </c>
      <c r="B40" s="11" t="s">
        <v>33</v>
      </c>
      <c r="C40" s="11"/>
      <c r="D40" s="11">
        <v>1</v>
      </c>
      <c r="E40" s="11" t="s">
        <v>30</v>
      </c>
      <c r="F40" s="11">
        <v>2.65</v>
      </c>
      <c r="G40" s="11">
        <v>700</v>
      </c>
      <c r="H40" s="11">
        <f>G40*F40</f>
        <v>1855</v>
      </c>
      <c r="I40" s="11"/>
      <c r="J40" s="29"/>
      <c r="K40" s="28"/>
    </row>
    <row r="41" ht="36" spans="1:11">
      <c r="A41" s="15">
        <v>14</v>
      </c>
      <c r="B41" s="11" t="s">
        <v>83</v>
      </c>
      <c r="C41" s="11" t="s">
        <v>15</v>
      </c>
      <c r="D41" s="11">
        <v>1</v>
      </c>
      <c r="E41" s="11" t="s">
        <v>16</v>
      </c>
      <c r="F41" s="11">
        <f>6.6+2.6</f>
        <v>9.2</v>
      </c>
      <c r="G41" s="11">
        <v>579.1</v>
      </c>
      <c r="H41" s="12">
        <f>G41*F41</f>
        <v>5327.72</v>
      </c>
      <c r="I41" s="11" t="s">
        <v>84</v>
      </c>
      <c r="J41" s="29"/>
      <c r="K41" s="28" t="s">
        <v>85</v>
      </c>
    </row>
    <row r="42" ht="36" spans="1:11">
      <c r="A42" s="15">
        <v>15</v>
      </c>
      <c r="B42" s="11" t="s">
        <v>86</v>
      </c>
      <c r="C42" s="11" t="s">
        <v>15</v>
      </c>
      <c r="D42" s="11">
        <v>1</v>
      </c>
      <c r="E42" s="11" t="s">
        <v>16</v>
      </c>
      <c r="F42" s="11">
        <v>9.5</v>
      </c>
      <c r="G42" s="11">
        <v>579.1</v>
      </c>
      <c r="H42" s="12">
        <f>G42*F42</f>
        <v>5501.45</v>
      </c>
      <c r="I42" s="11" t="s">
        <v>84</v>
      </c>
      <c r="J42" s="29"/>
      <c r="K42" s="28" t="s">
        <v>87</v>
      </c>
    </row>
    <row r="43" ht="40.5" spans="1:11">
      <c r="A43" s="15">
        <v>16</v>
      </c>
      <c r="B43" s="11" t="s">
        <v>36</v>
      </c>
      <c r="C43" s="11" t="s">
        <v>15</v>
      </c>
      <c r="D43" s="11">
        <v>1</v>
      </c>
      <c r="E43" s="11" t="s">
        <v>30</v>
      </c>
      <c r="F43" s="11">
        <v>2.35</v>
      </c>
      <c r="G43" s="11">
        <v>598</v>
      </c>
      <c r="H43" s="12">
        <v>1405.3</v>
      </c>
      <c r="I43" s="11" t="s">
        <v>22</v>
      </c>
      <c r="J43" s="29" t="s">
        <v>18</v>
      </c>
      <c r="K43" s="28" t="s">
        <v>88</v>
      </c>
    </row>
    <row r="44" spans="1:11">
      <c r="A44" s="15">
        <v>17</v>
      </c>
      <c r="B44" s="11" t="s">
        <v>33</v>
      </c>
      <c r="C44" s="11"/>
      <c r="D44" s="11">
        <v>1</v>
      </c>
      <c r="E44" s="11" t="s">
        <v>30</v>
      </c>
      <c r="F44" s="11">
        <v>2.35</v>
      </c>
      <c r="G44" s="11">
        <v>700</v>
      </c>
      <c r="H44" s="12">
        <v>1762.5</v>
      </c>
      <c r="I44" s="11"/>
      <c r="J44" s="29"/>
      <c r="K44" s="28"/>
    </row>
    <row r="45" spans="1:11">
      <c r="A45" s="15">
        <v>18</v>
      </c>
      <c r="B45" s="11" t="s">
        <v>89</v>
      </c>
      <c r="C45" s="11"/>
      <c r="D45" s="11">
        <v>1</v>
      </c>
      <c r="E45" s="11" t="s">
        <v>90</v>
      </c>
      <c r="F45" s="11">
        <v>6.6</v>
      </c>
      <c r="G45" s="11">
        <v>338</v>
      </c>
      <c r="H45" s="12">
        <f>G45*D45</f>
        <v>338</v>
      </c>
      <c r="I45" s="11"/>
      <c r="J45" s="29"/>
      <c r="K45" s="28"/>
    </row>
    <row r="46" spans="1:11">
      <c r="A46" s="15">
        <v>19</v>
      </c>
      <c r="B46" s="11" t="s">
        <v>91</v>
      </c>
      <c r="C46" s="11"/>
      <c r="D46" s="11">
        <v>1</v>
      </c>
      <c r="E46" s="11" t="s">
        <v>90</v>
      </c>
      <c r="F46" s="11">
        <v>7.04</v>
      </c>
      <c r="G46" s="11">
        <v>416</v>
      </c>
      <c r="H46" s="12">
        <f>G46*D46</f>
        <v>416</v>
      </c>
      <c r="I46" s="11"/>
      <c r="J46" s="29"/>
      <c r="K46" s="28"/>
    </row>
    <row r="47" s="1" customFormat="1" ht="56" customHeight="1" spans="1:11">
      <c r="A47" s="15">
        <v>20</v>
      </c>
      <c r="B47" s="7" t="s">
        <v>58</v>
      </c>
      <c r="C47" s="7" t="s">
        <v>59</v>
      </c>
      <c r="D47" s="7">
        <v>1</v>
      </c>
      <c r="E47" s="7" t="s">
        <v>26</v>
      </c>
      <c r="F47" s="7">
        <v>8</v>
      </c>
      <c r="G47" s="7">
        <v>700</v>
      </c>
      <c r="H47" s="7">
        <f>G47*F47</f>
        <v>5600</v>
      </c>
      <c r="I47" s="7" t="s">
        <v>60</v>
      </c>
      <c r="J47" s="26"/>
      <c r="K47" s="25"/>
    </row>
    <row r="48" customFormat="1" spans="1:11">
      <c r="A48" s="15">
        <v>21</v>
      </c>
      <c r="B48" s="16" t="s">
        <v>62</v>
      </c>
      <c r="C48" s="16" t="s">
        <v>63</v>
      </c>
      <c r="D48" s="17">
        <v>1</v>
      </c>
      <c r="E48" s="17" t="s">
        <v>26</v>
      </c>
      <c r="F48" s="16">
        <v>4</v>
      </c>
      <c r="G48" s="16">
        <v>300</v>
      </c>
      <c r="H48" s="18">
        <f>G48*F48</f>
        <v>1200</v>
      </c>
      <c r="I48" s="30"/>
      <c r="J48" s="31"/>
      <c r="K48" s="32"/>
    </row>
    <row r="49" spans="1:11">
      <c r="A49" s="15">
        <v>22</v>
      </c>
      <c r="B49" s="11"/>
      <c r="C49" s="11"/>
      <c r="D49" s="11"/>
      <c r="E49" s="11"/>
      <c r="F49" s="11"/>
      <c r="G49" s="11"/>
      <c r="H49" s="12">
        <f>SUM(H26:H47)</f>
        <v>69760.588</v>
      </c>
      <c r="I49" s="30"/>
      <c r="J49" s="31"/>
      <c r="K49" s="32"/>
    </row>
    <row r="50" spans="1:11">
      <c r="A50" s="15">
        <v>23</v>
      </c>
      <c r="B50" s="7" t="s">
        <v>65</v>
      </c>
      <c r="C50" s="10">
        <v>0.04</v>
      </c>
      <c r="D50" s="11"/>
      <c r="E50" s="11"/>
      <c r="F50" s="11"/>
      <c r="G50" s="11"/>
      <c r="H50" s="12">
        <f>H49*C50</f>
        <v>2790.42352</v>
      </c>
      <c r="I50" s="30"/>
      <c r="J50" s="31"/>
      <c r="K50" s="32"/>
    </row>
    <row r="51" spans="1:11">
      <c r="A51" s="19">
        <v>24</v>
      </c>
      <c r="B51" s="20"/>
      <c r="C51" s="21"/>
      <c r="D51" s="21"/>
      <c r="E51" s="21"/>
      <c r="F51" s="21"/>
      <c r="G51" s="22"/>
      <c r="H51" s="23">
        <f>H49+H50</f>
        <v>72551.01152</v>
      </c>
      <c r="I51" s="30"/>
      <c r="J51" s="31"/>
      <c r="K51" s="32"/>
    </row>
    <row r="52" spans="1:11">
      <c r="A52" s="24" t="s">
        <v>92</v>
      </c>
      <c r="B52" s="24"/>
      <c r="C52" s="24"/>
      <c r="D52" s="24"/>
      <c r="E52" s="24"/>
      <c r="F52" s="24"/>
      <c r="G52" s="24"/>
      <c r="H52" s="23">
        <f>SUM(H51,H23)</f>
        <v>121093.44832</v>
      </c>
      <c r="I52" s="33"/>
      <c r="J52" s="33"/>
      <c r="K52" s="34"/>
    </row>
  </sheetData>
  <mergeCells count="5">
    <mergeCell ref="A1:J1"/>
    <mergeCell ref="A2:K2"/>
    <mergeCell ref="A24:K24"/>
    <mergeCell ref="B51:G51"/>
    <mergeCell ref="A52:G52"/>
  </mergeCells>
  <pageMargins left="0.75" right="0.75" top="1" bottom="1" header="0.5" footer="0.5"/>
  <pageSetup paperSize="9" orientation="landscape"/>
  <headerFooter/>
  <ignoredErrors>
    <ignoredError sqref="H8 H37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万有定制家具预算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cimis</dc:creator>
  <cp:lastModifiedBy>缪永丽</cp:lastModifiedBy>
  <dcterms:created xsi:type="dcterms:W3CDTF">2025-07-28T06:25:00Z</dcterms:created>
  <dcterms:modified xsi:type="dcterms:W3CDTF">2025-08-13T10:32:14Z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18500D9444C64F51AAF46B98A9E5E244_13</vt:lpwstr>
  </property>
  <property fmtid="{D5CDD505-2E9C-101B-9397-08002B2CF9AE}" pid="3" name="KSOProductBuildVer">
    <vt:lpwstr>2052-12.1.0.21915</vt:lpwstr>
  </property>
</Properties>
</file>