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家具" sheetId="1" r:id="rId1"/>
    <sheet name="空调" sheetId="7" r:id="rId2"/>
  </sheets>
  <definedNames>
    <definedName name="_xlnm.Print_Area" localSheetId="0">家具!$A$1:$J$38</definedName>
    <definedName name="_xlnm.Print_Titles" localSheetId="0">家具!$1:$2</definedName>
    <definedName name="_xlnm.Print_Area" localSheetId="1">空调!$A$1:$P$12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<sst xmlns="http://schemas.openxmlformats.org/spreadsheetml/2006/main" count="232" uniqueCount="161">
  <si>
    <t>惠民社区办公阵地装饰工程采购部分清单</t>
  </si>
  <si>
    <t>序号</t>
  </si>
  <si>
    <t>项目名称</t>
  </si>
  <si>
    <t>单位</t>
  </si>
  <si>
    <t>数量</t>
  </si>
  <si>
    <t>尺寸 WxDxH （mm）</t>
  </si>
  <si>
    <t>材质要求</t>
  </si>
  <si>
    <t>位置</t>
  </si>
  <si>
    <t>全费用综合单价（元）</t>
  </si>
  <si>
    <t>总价（元）</t>
  </si>
  <si>
    <t>参考图片</t>
  </si>
  <si>
    <t>备注</t>
  </si>
  <si>
    <t>三人位</t>
  </si>
  <si>
    <t>套</t>
  </si>
  <si>
    <t>1750x650x750</t>
  </si>
  <si>
    <t>不锈钢（面层颜色需同业务办理区座椅，颜色参考效果图）</t>
  </si>
  <si>
    <t>服务大厅</t>
  </si>
  <si>
    <t>费用说明:此单价包含人工费、材料费、施工机具使用费、措施费、企业管理费、利润、风险费、安全文明施工费、规费、税金等所有费用</t>
  </si>
  <si>
    <t>单人椅</t>
  </si>
  <si>
    <t>把</t>
  </si>
  <si>
    <t>90x66x43-53</t>
  </si>
  <si>
    <t>不锈钢（颜色参考效果图）</t>
  </si>
  <si>
    <t>办公椅</t>
  </si>
  <si>
    <t>850-950x600x400-500</t>
  </si>
  <si>
    <t>不锈钢透气网+乳胶坐垫</t>
  </si>
  <si>
    <t>业务办理区</t>
  </si>
  <si>
    <t>办公桌</t>
  </si>
  <si>
    <t>张</t>
  </si>
  <si>
    <t>1600x1200x750</t>
  </si>
  <si>
    <t>E1级环保板材（隔板参考效果图绿色）</t>
  </si>
  <si>
    <t>休闲椅</t>
  </si>
  <si>
    <t>615x615x850</t>
  </si>
  <si>
    <t>布艺＋实木</t>
  </si>
  <si>
    <t>休闲阅读区</t>
  </si>
  <si>
    <t>长方形坐垫</t>
  </si>
  <si>
    <t>个</t>
  </si>
  <si>
    <t>650x500</t>
  </si>
  <si>
    <t>装饰定制（颜色同圆形坐垫）</t>
  </si>
  <si>
    <t>圆形坐垫</t>
  </si>
  <si>
    <t>400x400</t>
  </si>
  <si>
    <t>纯色记忆棉</t>
  </si>
  <si>
    <t>休闲区桌</t>
  </si>
  <si>
    <t>600x750</t>
  </si>
  <si>
    <t>人造板材</t>
  </si>
  <si>
    <t>花箱</t>
  </si>
  <si>
    <t>1310x350x800</t>
  </si>
  <si>
    <t>装饰定制</t>
  </si>
  <si>
    <t>壁灯</t>
  </si>
  <si>
    <t>60x10x10</t>
  </si>
  <si>
    <t>不锈钢+PMMA高透光灯罩</t>
  </si>
  <si>
    <t>会议桌(综治中心）</t>
  </si>
  <si>
    <t>3500x1400</t>
  </si>
  <si>
    <t>E1级环保板材</t>
  </si>
  <si>
    <t>综治中心</t>
  </si>
  <si>
    <t>文件展示架</t>
  </si>
  <si>
    <t>480x390x1100</t>
  </si>
  <si>
    <t>电子翻阅台</t>
  </si>
  <si>
    <t>不忘初心牢记使命</t>
  </si>
  <si>
    <t>1项</t>
  </si>
  <si>
    <t>/</t>
  </si>
  <si>
    <r>
      <rPr>
        <sz val="11"/>
        <color theme="1"/>
        <rFont val="Microsoft YaHei UI"/>
        <charset val="134"/>
      </rPr>
      <t>亚克力烤漆字字高670</t>
    </r>
    <r>
      <rPr>
        <sz val="11"/>
        <color theme="1"/>
        <rFont val="Calibri"/>
        <charset val="134"/>
      </rPr>
      <t>MM</t>
    </r>
    <r>
      <rPr>
        <sz val="11"/>
        <color theme="1"/>
        <rFont val="宋体"/>
        <charset val="134"/>
      </rPr>
      <t>高厚度30</t>
    </r>
    <r>
      <rPr>
        <sz val="11"/>
        <color theme="1"/>
        <rFont val="Calibri"/>
        <charset val="134"/>
      </rPr>
      <t>MM</t>
    </r>
  </si>
  <si>
    <t>标识牌</t>
  </si>
  <si>
    <t>300x150</t>
  </si>
  <si>
    <t>亚克力标牌定制</t>
  </si>
  <si>
    <t>新时代文明实践办公室、设备间、男卫、女卫、综治中心、
会议室、书记办公室、党建办公室、办公室3</t>
  </si>
  <si>
    <t>电热水器</t>
  </si>
  <si>
    <t>778x470</t>
  </si>
  <si>
    <t>80L</t>
  </si>
  <si>
    <t>卫生间</t>
  </si>
  <si>
    <t>百叶帘</t>
  </si>
  <si>
    <t>㎡</t>
  </si>
  <si>
    <t>铝百叶</t>
  </si>
  <si>
    <t>业务办理区、休闲阅读区、综治中心、
2F会议室、书记办公室、党建办公室、办公室</t>
  </si>
  <si>
    <t>沙发床</t>
  </si>
  <si>
    <t>1500x620x780</t>
  </si>
  <si>
    <t>木质+皮艺</t>
  </si>
  <si>
    <t>书记办公室</t>
  </si>
  <si>
    <t>双人沙发</t>
  </si>
  <si>
    <t>1480x780x800</t>
  </si>
  <si>
    <t>党建办公室、办公室</t>
  </si>
  <si>
    <t>1200x600x750</t>
  </si>
  <si>
    <t>1500x600x750</t>
  </si>
  <si>
    <t>500x500x770</t>
  </si>
  <si>
    <t>不锈钢透气网+乳胶坐垫＋尼龙五星脚</t>
  </si>
  <si>
    <t>党建办公室、办公室、书记办公室</t>
  </si>
  <si>
    <t>双人桌</t>
  </si>
  <si>
    <t>会议室</t>
  </si>
  <si>
    <t>社会主义核心价值观宣传栏</t>
  </si>
  <si>
    <t>2200x1300=2.86㎡</t>
  </si>
  <si>
    <t>暂时不做</t>
  </si>
  <si>
    <t>过道</t>
  </si>
  <si>
    <t>新时代文明实践站开放时间宣传栏</t>
  </si>
  <si>
    <t>400x800=0.32㎡</t>
  </si>
  <si>
    <t>人民选我当代表，我当代表为人民宣传栏</t>
  </si>
  <si>
    <t>1500x900=1.35㎡</t>
  </si>
  <si>
    <t>参政督政促履职，服务选民惠民生宣传栏</t>
  </si>
  <si>
    <t>600x900=0.54㎡</t>
  </si>
  <si>
    <t>党建文化宣传栏</t>
  </si>
  <si>
    <t>2700x750=2.03㎡</t>
  </si>
  <si>
    <t>党建办公室</t>
  </si>
  <si>
    <t xml:space="preserve">专题组织生活会制度、
民主评议党员制度、
党支部议事制度、
“主题党日” 制度、
党费收缴使用管理制度、
“三会议课”制度、
中国共产党发展党员工作基本流程图宣传栏
</t>
  </si>
  <si>
    <t>1750x1350=2.36㎡</t>
  </si>
  <si>
    <t>人民调解工作组织网络表、中国司法宣传栏</t>
  </si>
  <si>
    <t>1400x800=1.12㎡</t>
  </si>
  <si>
    <t>办公室3</t>
  </si>
  <si>
    <t>柜体</t>
  </si>
  <si>
    <t>详装饰施工图纸</t>
  </si>
  <si>
    <t>柜体采用15mm厚木纹免漆板制作厂家定制</t>
  </si>
  <si>
    <t>大厅、书记办公室、办公室3、党建办公室</t>
  </si>
  <si>
    <t>工程量为垂直投影面积</t>
  </si>
  <si>
    <t>木饰面套装门</t>
  </si>
  <si>
    <t>具体规格详施工图纸</t>
  </si>
  <si>
    <t xml:space="preserve">
门材质:木饰面套装门
含五金、门框、门套、门锁、门吸、合页等所有内容
门楣：基层15mm阻燃板；面层：3mm木饰面
</t>
  </si>
  <si>
    <t>室内装饰套装门（含门楣）</t>
  </si>
  <si>
    <t>此单价包含人工费、材料费、施工机具使用费、措施费、企业管理费、利润、风险费、安全文明施工费、规费、税金等所有费用</t>
  </si>
  <si>
    <t>成品卫生间</t>
  </si>
  <si>
    <t xml:space="preserve">长：5400mm；宽：1500mm；高2300mm
</t>
  </si>
  <si>
    <t>地面：防滑地砖；墙面：石塑板；顶面PVC
洁具：方形洗手台、陶瓷蹲厕、冲水箱、拖把池</t>
  </si>
  <si>
    <t>室外卫生间</t>
  </si>
  <si>
    <t>综治中心显示屏</t>
  </si>
  <si>
    <t>2235x1282（参考100寸电视）</t>
  </si>
  <si>
    <t>1F综合治理中心</t>
  </si>
  <si>
    <t>会议室显示屏</t>
  </si>
  <si>
    <t>3100x1500</t>
  </si>
  <si>
    <t>P1.5LED全彩显示屏</t>
  </si>
  <si>
    <t>2F会议室</t>
  </si>
  <si>
    <t>门头LED屏</t>
  </si>
  <si>
    <t>6900x700</t>
  </si>
  <si>
    <t>P5黑底红字单色条屏</t>
  </si>
  <si>
    <t>门头</t>
  </si>
  <si>
    <t>合计</t>
  </si>
  <si>
    <t>家具</t>
  </si>
  <si>
    <t>空调</t>
  </si>
  <si>
    <t>空调方案空调负荷及设备选型表及采购清单</t>
  </si>
  <si>
    <t>设计场所</t>
  </si>
  <si>
    <t>空调面积(㎡)</t>
  </si>
  <si>
    <t>冷负荷指标（W/㎡）</t>
  </si>
  <si>
    <t>冷负荷（W）</t>
  </si>
  <si>
    <t>设备选型</t>
  </si>
  <si>
    <t>单台设备冷量(W)</t>
  </si>
  <si>
    <t>台数</t>
  </si>
  <si>
    <r>
      <rPr>
        <b/>
        <sz val="10"/>
        <rFont val="宋体"/>
        <charset val="134"/>
      </rPr>
      <t>设备冷量</t>
    </r>
    <r>
      <rPr>
        <b/>
        <sz val="10"/>
        <rFont val="Times New Roman"/>
        <charset val="134"/>
      </rPr>
      <t>W</t>
    </r>
  </si>
  <si>
    <t>单台设备匹数P</t>
  </si>
  <si>
    <t>设备总匹数P</t>
  </si>
  <si>
    <t>实际冷负荷指标（W/㎡）</t>
  </si>
  <si>
    <t>单价（元）</t>
  </si>
  <si>
    <t>合价（元）</t>
  </si>
  <si>
    <t>大厅</t>
  </si>
  <si>
    <t>NJ-10</t>
  </si>
  <si>
    <t>系统1</t>
  </si>
  <si>
    <t>NJ-9</t>
  </si>
  <si>
    <t>综合治理中心</t>
  </si>
  <si>
    <t>NJ-5.6</t>
  </si>
  <si>
    <t>NJ-11.2</t>
  </si>
  <si>
    <t>办公室</t>
  </si>
  <si>
    <t>NJ-2.2</t>
  </si>
  <si>
    <t>NJ-2.8</t>
  </si>
  <si>
    <t>超配率</t>
  </si>
  <si>
    <t>匹数超配比</t>
  </si>
  <si>
    <t>WJ-450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</si>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</sst>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#,##0.00_ "/>
    <numFmt numFmtId="179" formatCode="0_ "/>
    <numFmt numFmtId="180" formatCode="0_);[Red]\(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22"/>
      <color theme="1"/>
      <name val="宋体"/>
      <charset val="134"/>
      <scheme val="minor"/>
    </font>
    <font>
      <b/>
      <sz val="13"/>
      <color theme="1"/>
      <name val="幼圆"/>
      <charset val="134"/>
    </font>
    <font>
      <b/>
      <sz val="13"/>
      <name val="幼圆"/>
      <charset val="134"/>
    </font>
    <font>
      <b/>
      <sz val="11"/>
      <color theme="1"/>
      <name val="幼圆"/>
      <charset val="134"/>
    </font>
    <font>
      <sz val="11"/>
      <color theme="1"/>
      <name val="幼圆"/>
      <charset val="134"/>
    </font>
    <font>
      <b/>
      <sz val="13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 UI"/>
      <charset val="134"/>
    </font>
    <font>
      <sz val="11"/>
      <color theme="1"/>
      <name val="Calibri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176" fontId="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80" fontId="7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0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7" fontId="7" fillId="0" borderId="3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43" fontId="19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43" fontId="19" fillId="0" borderId="3" xfId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价格_4" xfId="50"/>
    <cellStyle name="货币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514350</xdr:colOff>
      <xdr:row>24</xdr:row>
      <xdr:rowOff>0</xdr:rowOff>
    </xdr:from>
    <xdr:to>
      <xdr:col>9</xdr:col>
      <xdr:colOff>1752600</xdr:colOff>
      <xdr:row>24</xdr:row>
      <xdr:rowOff>1456690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39650" y="29066490"/>
          <a:ext cx="1238250" cy="1456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281421</xdr:colOff>
      <xdr:row>23</xdr:row>
      <xdr:rowOff>65010</xdr:rowOff>
    </xdr:from>
    <xdr:to>
      <xdr:col>9</xdr:col>
      <xdr:colOff>1658470</xdr:colOff>
      <xdr:row>23</xdr:row>
      <xdr:rowOff>1180210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6605" y="27893010"/>
          <a:ext cx="1376680" cy="111506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19</xdr:row>
      <xdr:rowOff>44128</xdr:rowOff>
    </xdr:from>
    <xdr:to>
      <xdr:col>9</xdr:col>
      <xdr:colOff>2047875</xdr:colOff>
      <xdr:row>19</xdr:row>
      <xdr:rowOff>1510862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01500" y="21376005"/>
          <a:ext cx="19716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9526</xdr:colOff>
      <xdr:row>22</xdr:row>
      <xdr:rowOff>16250</xdr:rowOff>
    </xdr:from>
    <xdr:to>
      <xdr:col>9</xdr:col>
      <xdr:colOff>2161057</xdr:colOff>
      <xdr:row>22</xdr:row>
      <xdr:rowOff>1490382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34825" y="26205815"/>
          <a:ext cx="2151380" cy="147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171451</xdr:colOff>
      <xdr:row>26</xdr:row>
      <xdr:rowOff>49002</xdr:rowOff>
    </xdr:from>
    <xdr:to>
      <xdr:col>9</xdr:col>
      <xdr:colOff>1924051</xdr:colOff>
      <xdr:row>26</xdr:row>
      <xdr:rowOff>1094842</xdr:rowOff>
    </xdr:to>
    <xdr:pic>
      <xdr:nvPicPr>
        <xdr:cNvPr id="38" name="图片 3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96750" y="32144335"/>
          <a:ext cx="1752600" cy="1045845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27</xdr:row>
      <xdr:rowOff>9526</xdr:rowOff>
    </xdr:from>
    <xdr:to>
      <xdr:col>9</xdr:col>
      <xdr:colOff>1400175</xdr:colOff>
      <xdr:row>27</xdr:row>
      <xdr:rowOff>1087366</xdr:rowOff>
    </xdr:to>
    <xdr:pic>
      <xdr:nvPicPr>
        <xdr:cNvPr id="39" name="图片 3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82525" y="33438465"/>
          <a:ext cx="742950" cy="107759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24</xdr:row>
      <xdr:rowOff>74295</xdr:rowOff>
    </xdr:from>
    <xdr:to>
      <xdr:col>9</xdr:col>
      <xdr:colOff>2247900</xdr:colOff>
      <xdr:row>24</xdr:row>
      <xdr:rowOff>1401445</xdr:rowOff>
    </xdr:to>
    <xdr:pic>
      <xdr:nvPicPr>
        <xdr:cNvPr id="40" name="图片 3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49125" y="29140785"/>
          <a:ext cx="2124075" cy="132715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25</xdr:row>
      <xdr:rowOff>40005</xdr:rowOff>
    </xdr:from>
    <xdr:to>
      <xdr:col>9</xdr:col>
      <xdr:colOff>1228725</xdr:colOff>
      <xdr:row>25</xdr:row>
      <xdr:rowOff>1414145</xdr:rowOff>
    </xdr:to>
    <xdr:pic>
      <xdr:nvPicPr>
        <xdr:cNvPr id="41" name="图片 4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363450" y="30620970"/>
          <a:ext cx="790575" cy="13741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28</xdr:row>
      <xdr:rowOff>55003</xdr:rowOff>
    </xdr:from>
    <xdr:to>
      <xdr:col>9</xdr:col>
      <xdr:colOff>3446400</xdr:colOff>
      <xdr:row>28</xdr:row>
      <xdr:rowOff>1351910</xdr:rowOff>
    </xdr:to>
    <xdr:pic>
      <xdr:nvPicPr>
        <xdr:cNvPr id="42" name="图片 4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20550" y="34683700"/>
          <a:ext cx="3350895" cy="1296670"/>
        </a:xfrm>
        <a:prstGeom prst="rect">
          <a:avLst/>
        </a:prstGeom>
      </xdr:spPr>
    </xdr:pic>
    <xdr:clientData/>
  </xdr:twoCellAnchor>
  <xdr:twoCellAnchor editAs="oneCell">
    <xdr:from>
      <xdr:col>9</xdr:col>
      <xdr:colOff>166370</xdr:colOff>
      <xdr:row>29</xdr:row>
      <xdr:rowOff>36830</xdr:rowOff>
    </xdr:from>
    <xdr:to>
      <xdr:col>9</xdr:col>
      <xdr:colOff>2523490</xdr:colOff>
      <xdr:row>29</xdr:row>
      <xdr:rowOff>1815465</xdr:rowOff>
    </xdr:to>
    <xdr:pic>
      <xdr:nvPicPr>
        <xdr:cNvPr id="43" name="图片 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91670" y="36189920"/>
          <a:ext cx="2357120" cy="1778635"/>
        </a:xfrm>
        <a:prstGeom prst="rect">
          <a:avLst/>
        </a:prstGeom>
      </xdr:spPr>
    </xdr:pic>
    <xdr:clientData/>
  </xdr:twoCellAnchor>
  <xdr:twoCellAnchor editAs="oneCell">
    <xdr:from>
      <xdr:col>9</xdr:col>
      <xdr:colOff>186690</xdr:colOff>
      <xdr:row>29</xdr:row>
      <xdr:rowOff>1912620</xdr:rowOff>
    </xdr:from>
    <xdr:to>
      <xdr:col>9</xdr:col>
      <xdr:colOff>2653357</xdr:colOff>
      <xdr:row>31</xdr:row>
      <xdr:rowOff>683697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111990" y="38065710"/>
          <a:ext cx="2466340" cy="158051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</xdr:row>
      <xdr:rowOff>9525</xdr:rowOff>
    </xdr:from>
    <xdr:to>
      <xdr:col>9</xdr:col>
      <xdr:colOff>1457325</xdr:colOff>
      <xdr:row>2</xdr:row>
      <xdr:rowOff>834278</xdr:rowOff>
    </xdr:to>
    <xdr:pic>
      <xdr:nvPicPr>
        <xdr:cNvPr id="45" name="图片 4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5325" y="1231265"/>
          <a:ext cx="1257300" cy="824230"/>
        </a:xfrm>
        <a:prstGeom prst="rect">
          <a:avLst/>
        </a:prstGeom>
      </xdr:spPr>
    </xdr:pic>
    <xdr:clientData/>
  </xdr:twoCellAnchor>
  <xdr:twoCellAnchor editAs="oneCell">
    <xdr:from>
      <xdr:col>9</xdr:col>
      <xdr:colOff>1466851</xdr:colOff>
      <xdr:row>2</xdr:row>
      <xdr:rowOff>9524</xdr:rowOff>
    </xdr:from>
    <xdr:to>
      <xdr:col>9</xdr:col>
      <xdr:colOff>2562225</xdr:colOff>
      <xdr:row>2</xdr:row>
      <xdr:rowOff>839642</xdr:rowOff>
    </xdr:to>
    <xdr:pic>
      <xdr:nvPicPr>
        <xdr:cNvPr id="46" name="图片 45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11"/>
        <a:stretch>
          <a:fillRect/>
        </a:stretch>
      </xdr:blipFill>
      <xdr:spPr>
        <a:xfrm>
          <a:off x="13392150" y="1230630"/>
          <a:ext cx="1095375" cy="830580"/>
        </a:xfrm>
        <a:prstGeom prst="rect">
          <a:avLst/>
        </a:prstGeom>
      </xdr:spPr>
    </xdr:pic>
    <xdr:clientData/>
  </xdr:twoCellAnchor>
  <xdr:twoCellAnchor editAs="oneCell">
    <xdr:from>
      <xdr:col>9</xdr:col>
      <xdr:colOff>292100</xdr:colOff>
      <xdr:row>3</xdr:row>
      <xdr:rowOff>22225</xdr:rowOff>
    </xdr:from>
    <xdr:to>
      <xdr:col>9</xdr:col>
      <xdr:colOff>1073150</xdr:colOff>
      <xdr:row>3</xdr:row>
      <xdr:rowOff>938865</xdr:rowOff>
    </xdr:to>
    <xdr:pic>
      <xdr:nvPicPr>
        <xdr:cNvPr id="47" name="图片 4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7400" y="2323465"/>
          <a:ext cx="781050" cy="916305"/>
        </a:xfrm>
        <a:prstGeom prst="rect">
          <a:avLst/>
        </a:prstGeom>
      </xdr:spPr>
    </xdr:pic>
    <xdr:clientData/>
  </xdr:twoCellAnchor>
  <xdr:twoCellAnchor editAs="oneCell">
    <xdr:from>
      <xdr:col>9</xdr:col>
      <xdr:colOff>356235</xdr:colOff>
      <xdr:row>4</xdr:row>
      <xdr:rowOff>95250</xdr:rowOff>
    </xdr:from>
    <xdr:to>
      <xdr:col>9</xdr:col>
      <xdr:colOff>1070292</xdr:colOff>
      <xdr:row>4</xdr:row>
      <xdr:rowOff>1084730</xdr:rowOff>
    </xdr:to>
    <xdr:pic>
      <xdr:nvPicPr>
        <xdr:cNvPr id="48" name="图片 47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1535" y="3406140"/>
          <a:ext cx="713740" cy="98933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5</xdr:row>
      <xdr:rowOff>38100</xdr:rowOff>
    </xdr:from>
    <xdr:to>
      <xdr:col>9</xdr:col>
      <xdr:colOff>1323889</xdr:colOff>
      <xdr:row>5</xdr:row>
      <xdr:rowOff>907194</xdr:rowOff>
    </xdr:to>
    <xdr:pic>
      <xdr:nvPicPr>
        <xdr:cNvPr id="49" name="图片 48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4530090"/>
          <a:ext cx="1323340" cy="868680"/>
        </a:xfrm>
        <a:prstGeom prst="rect">
          <a:avLst/>
        </a:prstGeom>
      </xdr:spPr>
    </xdr:pic>
    <xdr:clientData/>
  </xdr:twoCellAnchor>
  <xdr:twoCellAnchor editAs="oneCell">
    <xdr:from>
      <xdr:col>9</xdr:col>
      <xdr:colOff>328930</xdr:colOff>
      <xdr:row>5</xdr:row>
      <xdr:rowOff>37465</xdr:rowOff>
    </xdr:from>
    <xdr:to>
      <xdr:col>9</xdr:col>
      <xdr:colOff>1652818</xdr:colOff>
      <xdr:row>5</xdr:row>
      <xdr:rowOff>923368</xdr:rowOff>
    </xdr:to>
    <xdr:pic>
      <xdr:nvPicPr>
        <xdr:cNvPr id="50" name="图片 49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4230" y="4529455"/>
          <a:ext cx="1323340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99681</xdr:colOff>
      <xdr:row>11</xdr:row>
      <xdr:rowOff>33724</xdr:rowOff>
    </xdr:from>
    <xdr:to>
      <xdr:col>9</xdr:col>
      <xdr:colOff>287965</xdr:colOff>
      <xdr:row>11</xdr:row>
      <xdr:rowOff>889218</xdr:rowOff>
    </xdr:to>
    <xdr:pic>
      <xdr:nvPicPr>
        <xdr:cNvPr id="51" name="图片 50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4360" y="10469245"/>
          <a:ext cx="188595" cy="855345"/>
        </a:xfrm>
        <a:prstGeom prst="rect">
          <a:avLst/>
        </a:prstGeom>
      </xdr:spPr>
    </xdr:pic>
    <xdr:clientData/>
  </xdr:twoCellAnchor>
  <xdr:twoCellAnchor editAs="oneCell">
    <xdr:from>
      <xdr:col>9</xdr:col>
      <xdr:colOff>129267</xdr:colOff>
      <xdr:row>12</xdr:row>
      <xdr:rowOff>38099</xdr:rowOff>
    </xdr:from>
    <xdr:to>
      <xdr:col>9</xdr:col>
      <xdr:colOff>1613829</xdr:colOff>
      <xdr:row>12</xdr:row>
      <xdr:rowOff>929528</xdr:rowOff>
    </xdr:to>
    <xdr:pic>
      <xdr:nvPicPr>
        <xdr:cNvPr id="52" name="图片 51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4205" y="11482705"/>
          <a:ext cx="1484630" cy="891540"/>
        </a:xfrm>
        <a:prstGeom prst="rect">
          <a:avLst/>
        </a:prstGeom>
      </xdr:spPr>
    </xdr:pic>
    <xdr:clientData/>
  </xdr:twoCellAnchor>
  <xdr:twoCellAnchor editAs="oneCell">
    <xdr:from>
      <xdr:col>9</xdr:col>
      <xdr:colOff>268941</xdr:colOff>
      <xdr:row>14</xdr:row>
      <xdr:rowOff>0</xdr:rowOff>
    </xdr:from>
    <xdr:to>
      <xdr:col>9</xdr:col>
      <xdr:colOff>2727720</xdr:colOff>
      <xdr:row>15</xdr:row>
      <xdr:rowOff>17288</xdr:rowOff>
    </xdr:to>
    <xdr:pic>
      <xdr:nvPicPr>
        <xdr:cNvPr id="54" name="图片 53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3905" y="14407515"/>
          <a:ext cx="2458720" cy="864870"/>
        </a:xfrm>
        <a:prstGeom prst="rect">
          <a:avLst/>
        </a:prstGeom>
      </xdr:spPr>
    </xdr:pic>
    <xdr:clientData/>
  </xdr:twoCellAnchor>
  <xdr:twoCellAnchor editAs="oneCell">
    <xdr:from>
      <xdr:col>9</xdr:col>
      <xdr:colOff>79111</xdr:colOff>
      <xdr:row>15</xdr:row>
      <xdr:rowOff>49034</xdr:rowOff>
    </xdr:from>
    <xdr:to>
      <xdr:col>9</xdr:col>
      <xdr:colOff>1602112</xdr:colOff>
      <xdr:row>15</xdr:row>
      <xdr:rowOff>968353</xdr:rowOff>
    </xdr:to>
    <xdr:pic>
      <xdr:nvPicPr>
        <xdr:cNvPr id="55" name="图片 54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948"/>
        <a:stretch>
          <a:fillRect/>
        </a:stretch>
      </xdr:blipFill>
      <xdr:spPr>
        <a:xfrm>
          <a:off x="12004040" y="15304135"/>
          <a:ext cx="1523365" cy="91884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16</xdr:row>
      <xdr:rowOff>106325</xdr:rowOff>
    </xdr:from>
    <xdr:to>
      <xdr:col>9</xdr:col>
      <xdr:colOff>1703740</xdr:colOff>
      <xdr:row>16</xdr:row>
      <xdr:rowOff>993780</xdr:rowOff>
    </xdr:to>
    <xdr:pic>
      <xdr:nvPicPr>
        <xdr:cNvPr id="56" name="图片 55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885" y="16361410"/>
          <a:ext cx="1595120" cy="88773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17</xdr:row>
      <xdr:rowOff>67236</xdr:rowOff>
    </xdr:from>
    <xdr:to>
      <xdr:col>9</xdr:col>
      <xdr:colOff>1109382</xdr:colOff>
      <xdr:row>17</xdr:row>
      <xdr:rowOff>1585653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15800" y="17522190"/>
          <a:ext cx="918845" cy="151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163287</xdr:colOff>
      <xdr:row>13</xdr:row>
      <xdr:rowOff>68038</xdr:rowOff>
    </xdr:from>
    <xdr:to>
      <xdr:col>9</xdr:col>
      <xdr:colOff>1156607</xdr:colOff>
      <xdr:row>13</xdr:row>
      <xdr:rowOff>1881152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88495" y="12532360"/>
          <a:ext cx="993140" cy="181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18</xdr:row>
      <xdr:rowOff>136072</xdr:rowOff>
    </xdr:from>
    <xdr:to>
      <xdr:col>9</xdr:col>
      <xdr:colOff>3156857</xdr:colOff>
      <xdr:row>18</xdr:row>
      <xdr:rowOff>1755322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74525" y="19515455"/>
          <a:ext cx="300736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163286</xdr:colOff>
      <xdr:row>20</xdr:row>
      <xdr:rowOff>108858</xdr:rowOff>
    </xdr:from>
    <xdr:to>
      <xdr:col>9</xdr:col>
      <xdr:colOff>2000250</xdr:colOff>
      <xdr:row>20</xdr:row>
      <xdr:rowOff>1620881</xdr:rowOff>
    </xdr:to>
    <xdr:pic>
      <xdr:nvPicPr>
        <xdr:cNvPr id="61" name="图片 6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088495" y="22993350"/>
          <a:ext cx="1837055" cy="151193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21</xdr:row>
      <xdr:rowOff>100738</xdr:rowOff>
    </xdr:from>
    <xdr:to>
      <xdr:col>9</xdr:col>
      <xdr:colOff>2871108</xdr:colOff>
      <xdr:row>21</xdr:row>
      <xdr:rowOff>1554905</xdr:rowOff>
    </xdr:to>
    <xdr:pic>
      <xdr:nvPicPr>
        <xdr:cNvPr id="63" name="图片 6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006580" y="24651970"/>
          <a:ext cx="2789555" cy="14541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14</xdr:row>
      <xdr:rowOff>0</xdr:rowOff>
    </xdr:from>
    <xdr:to>
      <xdr:col>10</xdr:col>
      <xdr:colOff>97270</xdr:colOff>
      <xdr:row>15</xdr:row>
      <xdr:rowOff>21405</xdr:rowOff>
    </xdr:to>
    <xdr:pic>
      <xdr:nvPicPr>
        <xdr:cNvPr id="2" name="图片 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925300" y="14407515"/>
          <a:ext cx="3935730" cy="868680"/>
        </a:xfrm>
        <a:prstGeom prst="rect">
          <a:avLst/>
        </a:prstGeom>
      </xdr:spPr>
    </xdr:pic>
    <xdr:clientData/>
  </xdr:twoCellAnchor>
  <xdr:twoCellAnchor editAs="oneCell">
    <xdr:from>
      <xdr:col>9</xdr:col>
      <xdr:colOff>100855</xdr:colOff>
      <xdr:row>6</xdr:row>
      <xdr:rowOff>33618</xdr:rowOff>
    </xdr:from>
    <xdr:to>
      <xdr:col>9</xdr:col>
      <xdr:colOff>1165267</xdr:colOff>
      <xdr:row>6</xdr:row>
      <xdr:rowOff>956423</xdr:rowOff>
    </xdr:to>
    <xdr:pic>
      <xdr:nvPicPr>
        <xdr:cNvPr id="4" name="图片 3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5630" y="5544185"/>
          <a:ext cx="1064895" cy="923290"/>
        </a:xfrm>
        <a:prstGeom prst="rect">
          <a:avLst/>
        </a:prstGeom>
      </xdr:spPr>
    </xdr:pic>
    <xdr:clientData/>
  </xdr:twoCellAnchor>
  <xdr:twoCellAnchor editAs="oneCell">
    <xdr:from>
      <xdr:col>9</xdr:col>
      <xdr:colOff>206030</xdr:colOff>
      <xdr:row>9</xdr:row>
      <xdr:rowOff>31311</xdr:rowOff>
    </xdr:from>
    <xdr:to>
      <xdr:col>9</xdr:col>
      <xdr:colOff>1075765</xdr:colOff>
      <xdr:row>9</xdr:row>
      <xdr:rowOff>988249</xdr:rowOff>
    </xdr:to>
    <xdr:pic>
      <xdr:nvPicPr>
        <xdr:cNvPr id="6" name="图片 5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1040" y="8599805"/>
          <a:ext cx="869950" cy="956945"/>
        </a:xfrm>
        <a:prstGeom prst="rect">
          <a:avLst/>
        </a:prstGeom>
      </xdr:spPr>
    </xdr:pic>
    <xdr:clientData/>
  </xdr:twoCellAnchor>
  <xdr:twoCellAnchor editAs="oneCell">
    <xdr:from>
      <xdr:col>9</xdr:col>
      <xdr:colOff>112059</xdr:colOff>
      <xdr:row>8</xdr:row>
      <xdr:rowOff>179295</xdr:rowOff>
    </xdr:from>
    <xdr:to>
      <xdr:col>9</xdr:col>
      <xdr:colOff>1613166</xdr:colOff>
      <xdr:row>8</xdr:row>
      <xdr:rowOff>784413</xdr:rowOff>
    </xdr:to>
    <xdr:pic>
      <xdr:nvPicPr>
        <xdr:cNvPr id="8" name="图片 7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7060" y="7728585"/>
          <a:ext cx="1501140" cy="6051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571500</xdr:colOff>
      <xdr:row>10</xdr:row>
      <xdr:rowOff>779009</xdr:rowOff>
    </xdr:to>
    <xdr:pic>
      <xdr:nvPicPr>
        <xdr:cNvPr id="5" name="图片 4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9587865"/>
          <a:ext cx="571500" cy="77851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37</xdr:row>
      <xdr:rowOff>119062</xdr:rowOff>
    </xdr:from>
    <xdr:to>
      <xdr:col>9</xdr:col>
      <xdr:colOff>3714751</xdr:colOff>
      <xdr:row>37</xdr:row>
      <xdr:rowOff>613369</xdr:rowOff>
    </xdr:to>
    <xdr:pic>
      <xdr:nvPicPr>
        <xdr:cNvPr id="9" name="图片 8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4045" y="44614465"/>
          <a:ext cx="3596005" cy="494030"/>
        </a:xfrm>
        <a:prstGeom prst="rect">
          <a:avLst/>
        </a:prstGeom>
      </xdr:spPr>
    </xdr:pic>
    <xdr:clientData/>
  </xdr:twoCellAnchor>
  <xdr:twoCellAnchor editAs="oneCell">
    <xdr:from>
      <xdr:col>9</xdr:col>
      <xdr:colOff>21405</xdr:colOff>
      <xdr:row>7</xdr:row>
      <xdr:rowOff>128426</xdr:rowOff>
    </xdr:from>
    <xdr:to>
      <xdr:col>9</xdr:col>
      <xdr:colOff>1572327</xdr:colOff>
      <xdr:row>7</xdr:row>
      <xdr:rowOff>931096</xdr:rowOff>
    </xdr:to>
    <xdr:pic>
      <xdr:nvPicPr>
        <xdr:cNvPr id="11" name="图片 10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6255" y="6658610"/>
          <a:ext cx="1551305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21406</xdr:colOff>
      <xdr:row>32</xdr:row>
      <xdr:rowOff>21404</xdr:rowOff>
    </xdr:from>
    <xdr:to>
      <xdr:col>9</xdr:col>
      <xdr:colOff>866882</xdr:colOff>
      <xdr:row>32</xdr:row>
      <xdr:rowOff>729077</xdr:rowOff>
    </xdr:to>
    <xdr:pic>
      <xdr:nvPicPr>
        <xdr:cNvPr id="13" name="图片 12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6255" y="39755445"/>
          <a:ext cx="845820" cy="708025"/>
        </a:xfrm>
        <a:prstGeom prst="rect">
          <a:avLst/>
        </a:prstGeom>
      </xdr:spPr>
    </xdr:pic>
    <xdr:clientData/>
  </xdr:twoCellAnchor>
  <xdr:twoCellAnchor editAs="oneCell">
    <xdr:from>
      <xdr:col>9</xdr:col>
      <xdr:colOff>931096</xdr:colOff>
      <xdr:row>32</xdr:row>
      <xdr:rowOff>10702</xdr:rowOff>
    </xdr:from>
    <xdr:to>
      <xdr:col>9</xdr:col>
      <xdr:colOff>1766582</xdr:colOff>
      <xdr:row>32</xdr:row>
      <xdr:rowOff>749157</xdr:rowOff>
    </xdr:to>
    <xdr:pic>
      <xdr:nvPicPr>
        <xdr:cNvPr id="15" name="图片 14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3"/>
        <a:stretch>
          <a:fillRect/>
        </a:stretch>
      </xdr:blipFill>
      <xdr:spPr>
        <a:xfrm>
          <a:off x="12856210" y="39744650"/>
          <a:ext cx="835660" cy="73850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1809017</xdr:colOff>
      <xdr:row>32</xdr:row>
      <xdr:rowOff>32107</xdr:rowOff>
    </xdr:from>
    <xdr:to>
      <xdr:col>9</xdr:col>
      <xdr:colOff>2140449</xdr:colOff>
      <xdr:row>32</xdr:row>
      <xdr:rowOff>734532</xdr:rowOff>
    </xdr:to>
    <xdr:pic>
      <xdr:nvPicPr>
        <xdr:cNvPr id="17" name="图片 16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780" y="39766240"/>
          <a:ext cx="331470" cy="702310"/>
        </a:xfrm>
        <a:prstGeom prst="rect">
          <a:avLst/>
        </a:prstGeom>
      </xdr:spPr>
    </xdr:pic>
    <xdr:clientData/>
  </xdr:twoCellAnchor>
  <xdr:twoCellAnchor editAs="oneCell">
    <xdr:from>
      <xdr:col>9</xdr:col>
      <xdr:colOff>2226573</xdr:colOff>
      <xdr:row>32</xdr:row>
      <xdr:rowOff>21404</xdr:rowOff>
    </xdr:from>
    <xdr:to>
      <xdr:col>9</xdr:col>
      <xdr:colOff>2575084</xdr:colOff>
      <xdr:row>32</xdr:row>
      <xdr:rowOff>738456</xdr:rowOff>
    </xdr:to>
    <xdr:pic>
      <xdr:nvPicPr>
        <xdr:cNvPr id="19" name="图片 18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10" y="39755445"/>
          <a:ext cx="348615" cy="71691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14</xdr:row>
      <xdr:rowOff>0</xdr:rowOff>
    </xdr:from>
    <xdr:to>
      <xdr:col>10</xdr:col>
      <xdr:colOff>97156</xdr:colOff>
      <xdr:row>15</xdr:row>
      <xdr:rowOff>20955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925300" y="14407515"/>
          <a:ext cx="393573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zoomScale="89" zoomScaleNormal="89" topLeftCell="A35" workbookViewId="0">
      <selection activeCell="G45" sqref="G45"/>
    </sheetView>
  </sheetViews>
  <sheetFormatPr defaultColWidth="9" defaultRowHeight="13.5"/>
  <cols>
    <col min="1" max="1" width="6" customWidth="1"/>
    <col min="2" max="2" width="21.2083333333333" style="40" customWidth="1"/>
    <col min="3" max="3" width="6.31666666666667" customWidth="1"/>
    <col min="4" max="4" width="8.85" customWidth="1"/>
    <col min="5" max="5" width="22" customWidth="1"/>
    <col min="6" max="6" width="25.125" style="40" customWidth="1"/>
    <col min="7" max="9" width="22.3333333333333" style="40" customWidth="1"/>
    <col min="10" max="10" width="50.375" customWidth="1"/>
    <col min="11" max="11" width="17.875" style="40" customWidth="1"/>
  </cols>
  <sheetData>
    <row r="1" ht="51.95" customHeight="1" spans="1:11">
      <c r="A1" s="42" t="s">
        <v>0</v>
      </c>
      <c r="B1" s="43"/>
      <c r="C1" s="42"/>
      <c r="D1" s="42"/>
      <c r="E1" s="42"/>
      <c r="F1" s="43"/>
      <c r="G1" s="43"/>
      <c r="H1" s="43"/>
      <c r="I1" s="43"/>
      <c r="J1" s="42"/>
      <c r="K1" s="43"/>
    </row>
    <row r="2" s="40" customFormat="1" ht="44.25" customHeight="1" spans="1:11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5" t="s">
        <v>7</v>
      </c>
      <c r="H2" s="45" t="s">
        <v>8</v>
      </c>
      <c r="I2" s="44" t="s">
        <v>9</v>
      </c>
      <c r="J2" s="44" t="s">
        <v>10</v>
      </c>
      <c r="K2" s="44" t="s">
        <v>11</v>
      </c>
    </row>
    <row r="3" ht="85" customHeight="1" spans="1:11">
      <c r="A3" s="46">
        <v>1</v>
      </c>
      <c r="B3" s="47" t="s">
        <v>12</v>
      </c>
      <c r="C3" s="48" t="s">
        <v>13</v>
      </c>
      <c r="D3" s="48">
        <v>1</v>
      </c>
      <c r="E3" s="48" t="s">
        <v>14</v>
      </c>
      <c r="F3" s="47" t="s">
        <v>15</v>
      </c>
      <c r="G3" s="47" t="s">
        <v>16</v>
      </c>
      <c r="H3" s="47">
        <v>1000</v>
      </c>
      <c r="I3" s="47">
        <f t="shared" ref="I3:I15" si="0">H3*D3</f>
        <v>1000</v>
      </c>
      <c r="J3" s="18"/>
      <c r="K3" s="49" t="s">
        <v>17</v>
      </c>
    </row>
    <row r="4" ht="79.5" customHeight="1" spans="1:11">
      <c r="A4" s="46">
        <v>2</v>
      </c>
      <c r="B4" s="47" t="s">
        <v>18</v>
      </c>
      <c r="C4" s="48" t="s">
        <v>19</v>
      </c>
      <c r="D4" s="48">
        <v>6</v>
      </c>
      <c r="E4" s="48" t="s">
        <v>20</v>
      </c>
      <c r="F4" s="47" t="s">
        <v>21</v>
      </c>
      <c r="G4" s="47" t="s">
        <v>16</v>
      </c>
      <c r="H4" s="47">
        <v>900</v>
      </c>
      <c r="I4" s="47">
        <f t="shared" si="0"/>
        <v>5400</v>
      </c>
      <c r="J4" s="18"/>
      <c r="K4" s="49"/>
    </row>
    <row r="5" ht="93" customHeight="1" spans="1:11">
      <c r="A5" s="46">
        <v>3</v>
      </c>
      <c r="B5" s="47" t="s">
        <v>22</v>
      </c>
      <c r="C5" s="48" t="s">
        <v>19</v>
      </c>
      <c r="D5" s="48">
        <v>36</v>
      </c>
      <c r="E5" s="48" t="s">
        <v>23</v>
      </c>
      <c r="F5" s="47" t="s">
        <v>24</v>
      </c>
      <c r="G5" s="47" t="s">
        <v>25</v>
      </c>
      <c r="H5" s="47">
        <v>500</v>
      </c>
      <c r="I5" s="47">
        <f t="shared" si="0"/>
        <v>18000</v>
      </c>
      <c r="J5" s="18"/>
      <c r="K5" s="49"/>
    </row>
    <row r="6" ht="80.25" customHeight="1" spans="1:11">
      <c r="A6" s="46">
        <v>4</v>
      </c>
      <c r="B6" s="47" t="s">
        <v>26</v>
      </c>
      <c r="C6" s="48" t="s">
        <v>27</v>
      </c>
      <c r="D6" s="48">
        <v>3</v>
      </c>
      <c r="E6" s="48" t="s">
        <v>28</v>
      </c>
      <c r="F6" s="47" t="s">
        <v>29</v>
      </c>
      <c r="G6" s="47" t="s">
        <v>25</v>
      </c>
      <c r="H6" s="47">
        <v>1200</v>
      </c>
      <c r="I6" s="47">
        <f t="shared" si="0"/>
        <v>3600</v>
      </c>
      <c r="J6" s="18"/>
      <c r="K6" s="49"/>
    </row>
    <row r="7" ht="80.25" customHeight="1" spans="1:11">
      <c r="A7" s="46">
        <v>5</v>
      </c>
      <c r="B7" s="47" t="s">
        <v>30</v>
      </c>
      <c r="C7" s="48" t="s">
        <v>27</v>
      </c>
      <c r="D7" s="48">
        <v>2</v>
      </c>
      <c r="E7" s="48" t="s">
        <v>31</v>
      </c>
      <c r="F7" s="47" t="s">
        <v>32</v>
      </c>
      <c r="G7" s="47" t="s">
        <v>33</v>
      </c>
      <c r="H7" s="47">
        <v>310</v>
      </c>
      <c r="I7" s="47">
        <f t="shared" si="0"/>
        <v>620</v>
      </c>
      <c r="J7" s="18"/>
      <c r="K7" s="49"/>
    </row>
    <row r="8" ht="80.25" customHeight="1" spans="1:11">
      <c r="A8" s="46">
        <v>6</v>
      </c>
      <c r="B8" s="47" t="s">
        <v>34</v>
      </c>
      <c r="C8" s="48" t="s">
        <v>35</v>
      </c>
      <c r="D8" s="48">
        <v>2</v>
      </c>
      <c r="E8" s="48" t="s">
        <v>36</v>
      </c>
      <c r="F8" s="47" t="s">
        <v>37</v>
      </c>
      <c r="G8" s="47" t="s">
        <v>33</v>
      </c>
      <c r="H8" s="47">
        <v>80</v>
      </c>
      <c r="I8" s="47">
        <f t="shared" si="0"/>
        <v>160</v>
      </c>
      <c r="J8" s="18"/>
      <c r="K8" s="49"/>
    </row>
    <row r="9" ht="80.25" customHeight="1" spans="1:11">
      <c r="A9" s="46">
        <v>7</v>
      </c>
      <c r="B9" s="47" t="s">
        <v>38</v>
      </c>
      <c r="C9" s="48" t="s">
        <v>35</v>
      </c>
      <c r="D9" s="48">
        <v>4</v>
      </c>
      <c r="E9" s="48" t="s">
        <v>39</v>
      </c>
      <c r="F9" s="47" t="s">
        <v>40</v>
      </c>
      <c r="G9" s="47" t="s">
        <v>33</v>
      </c>
      <c r="H9" s="47">
        <v>50</v>
      </c>
      <c r="I9" s="47">
        <f t="shared" si="0"/>
        <v>200</v>
      </c>
      <c r="J9" s="18"/>
      <c r="K9" s="49"/>
    </row>
    <row r="10" ht="80.25" customHeight="1" spans="1:11">
      <c r="A10" s="46">
        <v>8</v>
      </c>
      <c r="B10" s="47" t="s">
        <v>41</v>
      </c>
      <c r="C10" s="48" t="s">
        <v>27</v>
      </c>
      <c r="D10" s="48">
        <v>2</v>
      </c>
      <c r="E10" s="48" t="s">
        <v>42</v>
      </c>
      <c r="F10" s="47" t="s">
        <v>43</v>
      </c>
      <c r="G10" s="47" t="s">
        <v>33</v>
      </c>
      <c r="H10" s="47">
        <v>200</v>
      </c>
      <c r="I10" s="47">
        <f t="shared" si="0"/>
        <v>400</v>
      </c>
      <c r="J10" s="48"/>
      <c r="K10" s="49"/>
    </row>
    <row r="11" ht="66.75" customHeight="1" spans="1:11">
      <c r="A11" s="46">
        <v>9</v>
      </c>
      <c r="B11" s="47" t="s">
        <v>44</v>
      </c>
      <c r="C11" s="48" t="s">
        <v>35</v>
      </c>
      <c r="D11" s="48">
        <v>2</v>
      </c>
      <c r="E11" s="48" t="s">
        <v>45</v>
      </c>
      <c r="F11" s="47" t="s">
        <v>46</v>
      </c>
      <c r="G11" s="47" t="s">
        <v>16</v>
      </c>
      <c r="H11" s="47">
        <v>2500</v>
      </c>
      <c r="I11" s="47">
        <f t="shared" si="0"/>
        <v>5000</v>
      </c>
      <c r="J11" s="48"/>
      <c r="K11" s="49"/>
    </row>
    <row r="12" ht="79.5" customHeight="1" spans="1:11">
      <c r="A12" s="46">
        <v>10</v>
      </c>
      <c r="B12" s="47" t="s">
        <v>47</v>
      </c>
      <c r="C12" s="48" t="s">
        <v>35</v>
      </c>
      <c r="D12" s="48">
        <v>4</v>
      </c>
      <c r="E12" s="48" t="s">
        <v>48</v>
      </c>
      <c r="F12" s="47" t="s">
        <v>49</v>
      </c>
      <c r="G12" s="47" t="s">
        <v>16</v>
      </c>
      <c r="H12" s="47">
        <v>400</v>
      </c>
      <c r="I12" s="47">
        <f t="shared" si="0"/>
        <v>1600</v>
      </c>
      <c r="J12" s="18"/>
      <c r="K12" s="49"/>
    </row>
    <row r="13" ht="80.25" customHeight="1" spans="1:11">
      <c r="A13" s="46">
        <v>11</v>
      </c>
      <c r="B13" s="47" t="s">
        <v>50</v>
      </c>
      <c r="C13" s="48" t="s">
        <v>27</v>
      </c>
      <c r="D13" s="48">
        <v>1</v>
      </c>
      <c r="E13" s="48" t="s">
        <v>51</v>
      </c>
      <c r="F13" s="47" t="s">
        <v>52</v>
      </c>
      <c r="G13" s="47" t="s">
        <v>53</v>
      </c>
      <c r="H13" s="47">
        <v>6000</v>
      </c>
      <c r="I13" s="47">
        <f t="shared" si="0"/>
        <v>6000</v>
      </c>
      <c r="J13" s="18"/>
      <c r="K13" s="49"/>
    </row>
    <row r="14" ht="153" customHeight="1" spans="1:11">
      <c r="A14" s="46">
        <v>12</v>
      </c>
      <c r="B14" s="47" t="s">
        <v>54</v>
      </c>
      <c r="C14" s="48" t="s">
        <v>35</v>
      </c>
      <c r="D14" s="48">
        <v>1</v>
      </c>
      <c r="E14" s="48" t="s">
        <v>55</v>
      </c>
      <c r="F14" s="47" t="s">
        <v>56</v>
      </c>
      <c r="G14" s="47" t="s">
        <v>16</v>
      </c>
      <c r="H14" s="47">
        <v>1200</v>
      </c>
      <c r="I14" s="47">
        <f t="shared" si="0"/>
        <v>1200</v>
      </c>
      <c r="J14" s="18"/>
      <c r="K14" s="49"/>
    </row>
    <row r="15" ht="66.75" customHeight="1" spans="1:11">
      <c r="A15" s="46">
        <v>13</v>
      </c>
      <c r="B15" s="47" t="s">
        <v>57</v>
      </c>
      <c r="C15" s="48" t="s">
        <v>35</v>
      </c>
      <c r="D15" s="48" t="s">
        <v>58</v>
      </c>
      <c r="E15" s="48" t="s">
        <v>59</v>
      </c>
      <c r="F15" s="47" t="s">
        <v>60</v>
      </c>
      <c r="G15" s="50" t="s">
        <v>57</v>
      </c>
      <c r="H15" s="50">
        <v>4000</v>
      </c>
      <c r="I15" s="47">
        <v>4000</v>
      </c>
      <c r="J15" s="18"/>
      <c r="K15" s="49"/>
    </row>
    <row r="16" ht="78.75" customHeight="1" spans="1:11">
      <c r="A16" s="46">
        <v>14</v>
      </c>
      <c r="B16" s="47" t="s">
        <v>61</v>
      </c>
      <c r="C16" s="48" t="s">
        <v>35</v>
      </c>
      <c r="D16" s="48">
        <v>9</v>
      </c>
      <c r="E16" s="48" t="s">
        <v>62</v>
      </c>
      <c r="F16" s="47" t="s">
        <v>63</v>
      </c>
      <c r="G16" s="47" t="s">
        <v>64</v>
      </c>
      <c r="H16" s="47">
        <v>70</v>
      </c>
      <c r="I16" s="47">
        <f t="shared" ref="I16:I24" si="1">H16*D16</f>
        <v>630</v>
      </c>
      <c r="J16" s="18"/>
      <c r="K16" s="49"/>
    </row>
    <row r="17" ht="94.5" customHeight="1" spans="1:11">
      <c r="A17" s="46">
        <v>15</v>
      </c>
      <c r="B17" s="47" t="s">
        <v>65</v>
      </c>
      <c r="C17" s="48" t="s">
        <v>35</v>
      </c>
      <c r="D17" s="48">
        <v>1</v>
      </c>
      <c r="E17" s="48" t="s">
        <v>66</v>
      </c>
      <c r="F17" s="47" t="s">
        <v>67</v>
      </c>
      <c r="G17" s="47" t="s">
        <v>68</v>
      </c>
      <c r="H17" s="47">
        <v>3000</v>
      </c>
      <c r="I17" s="47">
        <f t="shared" si="1"/>
        <v>3000</v>
      </c>
      <c r="J17" s="18"/>
      <c r="K17" s="49"/>
    </row>
    <row r="18" ht="151.5" customHeight="1" spans="1:11">
      <c r="A18" s="46">
        <v>16</v>
      </c>
      <c r="B18" s="47" t="s">
        <v>69</v>
      </c>
      <c r="C18" s="48" t="s">
        <v>70</v>
      </c>
      <c r="D18" s="48">
        <v>37.9</v>
      </c>
      <c r="E18" s="48"/>
      <c r="F18" s="47" t="s">
        <v>71</v>
      </c>
      <c r="G18" s="47" t="s">
        <v>72</v>
      </c>
      <c r="H18" s="47">
        <v>66</v>
      </c>
      <c r="I18" s="47">
        <f t="shared" si="1"/>
        <v>2501.4</v>
      </c>
      <c r="J18" s="18"/>
      <c r="K18" s="49"/>
    </row>
    <row r="19" ht="153.75" customHeight="1" spans="1:11">
      <c r="A19" s="46">
        <v>17</v>
      </c>
      <c r="B19" s="47" t="s">
        <v>73</v>
      </c>
      <c r="C19" s="48" t="s">
        <v>13</v>
      </c>
      <c r="D19" s="48">
        <v>1</v>
      </c>
      <c r="E19" s="48" t="s">
        <v>74</v>
      </c>
      <c r="F19" s="47" t="s">
        <v>75</v>
      </c>
      <c r="G19" s="47" t="s">
        <v>76</v>
      </c>
      <c r="H19" s="47">
        <v>2000</v>
      </c>
      <c r="I19" s="47">
        <f t="shared" si="1"/>
        <v>2000</v>
      </c>
      <c r="J19" s="18"/>
      <c r="K19" s="49"/>
    </row>
    <row r="20" ht="122.25" customHeight="1" spans="1:11">
      <c r="A20" s="46">
        <v>18</v>
      </c>
      <c r="B20" s="47" t="s">
        <v>77</v>
      </c>
      <c r="C20" s="48" t="s">
        <v>13</v>
      </c>
      <c r="D20" s="48">
        <v>2</v>
      </c>
      <c r="E20" s="48" t="s">
        <v>78</v>
      </c>
      <c r="F20" s="47" t="s">
        <v>75</v>
      </c>
      <c r="G20" s="51" t="s">
        <v>79</v>
      </c>
      <c r="H20" s="51">
        <v>1500</v>
      </c>
      <c r="I20" s="47">
        <f t="shared" si="1"/>
        <v>3000</v>
      </c>
      <c r="J20" s="18"/>
      <c r="K20" s="49"/>
    </row>
    <row r="21" ht="131.25" customHeight="1" spans="1:11">
      <c r="A21" s="46">
        <v>19</v>
      </c>
      <c r="B21" s="47" t="s">
        <v>26</v>
      </c>
      <c r="C21" s="48" t="s">
        <v>27</v>
      </c>
      <c r="D21" s="48">
        <v>2</v>
      </c>
      <c r="E21" s="48" t="s">
        <v>80</v>
      </c>
      <c r="F21" s="47" t="s">
        <v>43</v>
      </c>
      <c r="G21" s="47" t="s">
        <v>79</v>
      </c>
      <c r="H21" s="47">
        <v>1200</v>
      </c>
      <c r="I21" s="47">
        <f t="shared" si="1"/>
        <v>2400</v>
      </c>
      <c r="J21" s="18"/>
      <c r="K21" s="49"/>
    </row>
    <row r="22" ht="129" customHeight="1" spans="1:11">
      <c r="A22" s="46">
        <v>20</v>
      </c>
      <c r="B22" s="47" t="s">
        <v>26</v>
      </c>
      <c r="C22" s="48" t="s">
        <v>27</v>
      </c>
      <c r="D22" s="48">
        <v>1</v>
      </c>
      <c r="E22" s="48" t="s">
        <v>81</v>
      </c>
      <c r="F22" s="47" t="s">
        <v>43</v>
      </c>
      <c r="G22" s="47" t="s">
        <v>76</v>
      </c>
      <c r="H22" s="47">
        <v>2300</v>
      </c>
      <c r="I22" s="47">
        <f t="shared" si="1"/>
        <v>2300</v>
      </c>
      <c r="J22" s="18"/>
      <c r="K22" s="49"/>
    </row>
    <row r="23" ht="129" customHeight="1" spans="1:11">
      <c r="A23" s="46">
        <v>21</v>
      </c>
      <c r="B23" s="47" t="s">
        <v>22</v>
      </c>
      <c r="C23" s="48" t="s">
        <v>19</v>
      </c>
      <c r="D23" s="48">
        <v>3</v>
      </c>
      <c r="E23" s="48" t="s">
        <v>82</v>
      </c>
      <c r="F23" s="47" t="s">
        <v>83</v>
      </c>
      <c r="G23" s="47" t="s">
        <v>84</v>
      </c>
      <c r="H23" s="47">
        <v>1000</v>
      </c>
      <c r="I23" s="47">
        <f t="shared" si="1"/>
        <v>3000</v>
      </c>
      <c r="J23" s="18"/>
      <c r="K23" s="49"/>
    </row>
    <row r="24" ht="97.5" customHeight="1" spans="1:11">
      <c r="A24" s="46">
        <v>22</v>
      </c>
      <c r="B24" s="47" t="s">
        <v>85</v>
      </c>
      <c r="C24" s="48" t="s">
        <v>27</v>
      </c>
      <c r="D24" s="48">
        <v>15</v>
      </c>
      <c r="E24" s="48" t="s">
        <v>80</v>
      </c>
      <c r="F24" s="47" t="s">
        <v>43</v>
      </c>
      <c r="G24" s="47" t="s">
        <v>86</v>
      </c>
      <c r="H24" s="47">
        <v>600</v>
      </c>
      <c r="I24" s="47">
        <f t="shared" si="1"/>
        <v>9000</v>
      </c>
      <c r="J24" s="18"/>
      <c r="K24" s="49"/>
    </row>
    <row r="25" ht="119.25" customHeight="1" spans="1:11">
      <c r="A25" s="46">
        <v>23</v>
      </c>
      <c r="B25" s="47" t="s">
        <v>87</v>
      </c>
      <c r="C25" s="48" t="s">
        <v>35</v>
      </c>
      <c r="D25" s="48">
        <v>1</v>
      </c>
      <c r="E25" s="48" t="s">
        <v>88</v>
      </c>
      <c r="F25" s="47" t="s">
        <v>89</v>
      </c>
      <c r="G25" s="47" t="s">
        <v>90</v>
      </c>
      <c r="H25" s="47">
        <v>300</v>
      </c>
      <c r="I25" s="47"/>
      <c r="J25" s="18"/>
      <c r="K25" s="49"/>
    </row>
    <row r="26" ht="119.25" customHeight="1" spans="1:11">
      <c r="A26" s="46">
        <v>24</v>
      </c>
      <c r="B26" s="47" t="s">
        <v>91</v>
      </c>
      <c r="C26" s="48" t="s">
        <v>35</v>
      </c>
      <c r="D26" s="48">
        <v>1</v>
      </c>
      <c r="E26" s="48" t="s">
        <v>92</v>
      </c>
      <c r="F26" s="47" t="s">
        <v>89</v>
      </c>
      <c r="G26" s="47" t="s">
        <v>90</v>
      </c>
      <c r="H26" s="47">
        <v>300</v>
      </c>
      <c r="I26" s="47"/>
      <c r="J26" s="18"/>
      <c r="K26" s="49"/>
    </row>
    <row r="27" ht="105" customHeight="1" spans="1:11">
      <c r="A27" s="46">
        <v>25</v>
      </c>
      <c r="B27" s="47" t="s">
        <v>93</v>
      </c>
      <c r="C27" s="48" t="s">
        <v>35</v>
      </c>
      <c r="D27" s="48">
        <v>1</v>
      </c>
      <c r="E27" s="48" t="s">
        <v>94</v>
      </c>
      <c r="F27" s="47" t="s">
        <v>89</v>
      </c>
      <c r="G27" s="47" t="s">
        <v>76</v>
      </c>
      <c r="H27" s="47">
        <v>300</v>
      </c>
      <c r="I27" s="47"/>
      <c r="J27" s="18"/>
      <c r="K27" s="49"/>
    </row>
    <row r="28" ht="94.5" customHeight="1" spans="1:11">
      <c r="A28" s="46">
        <v>26</v>
      </c>
      <c r="B28" s="47" t="s">
        <v>95</v>
      </c>
      <c r="C28" s="48" t="s">
        <v>35</v>
      </c>
      <c r="D28" s="48">
        <v>1</v>
      </c>
      <c r="E28" s="48" t="s">
        <v>96</v>
      </c>
      <c r="F28" s="47" t="s">
        <v>89</v>
      </c>
      <c r="G28" s="47" t="s">
        <v>76</v>
      </c>
      <c r="H28" s="47">
        <v>300</v>
      </c>
      <c r="I28" s="47"/>
      <c r="J28" s="18"/>
      <c r="K28" s="49"/>
    </row>
    <row r="29" ht="120" customHeight="1" spans="1:11">
      <c r="A29" s="46">
        <v>27</v>
      </c>
      <c r="B29" s="47" t="s">
        <v>97</v>
      </c>
      <c r="C29" s="48" t="s">
        <v>35</v>
      </c>
      <c r="D29" s="48">
        <v>1</v>
      </c>
      <c r="E29" s="48" t="s">
        <v>98</v>
      </c>
      <c r="F29" s="47" t="s">
        <v>89</v>
      </c>
      <c r="G29" s="47" t="s">
        <v>99</v>
      </c>
      <c r="H29" s="47">
        <v>300</v>
      </c>
      <c r="I29" s="47"/>
      <c r="J29" s="18"/>
      <c r="K29" s="49"/>
    </row>
    <row r="30" ht="151.5" customHeight="1" spans="1:11">
      <c r="A30" s="46">
        <v>28</v>
      </c>
      <c r="B30" s="47" t="s">
        <v>100</v>
      </c>
      <c r="C30" s="48" t="s">
        <v>35</v>
      </c>
      <c r="D30" s="48">
        <v>1</v>
      </c>
      <c r="E30" s="48" t="s">
        <v>101</v>
      </c>
      <c r="F30" s="47" t="s">
        <v>89</v>
      </c>
      <c r="G30" s="47" t="s">
        <v>99</v>
      </c>
      <c r="H30" s="47">
        <v>300</v>
      </c>
      <c r="I30" s="47"/>
      <c r="J30" s="18"/>
      <c r="K30" s="49"/>
    </row>
    <row r="31" ht="69.75" customHeight="1" spans="1:11">
      <c r="A31" s="46">
        <v>29</v>
      </c>
      <c r="B31" s="47" t="s">
        <v>102</v>
      </c>
      <c r="C31" s="52" t="s">
        <v>35</v>
      </c>
      <c r="D31" s="52">
        <v>1</v>
      </c>
      <c r="E31" s="53" t="s">
        <v>103</v>
      </c>
      <c r="F31" s="47" t="s">
        <v>89</v>
      </c>
      <c r="G31" s="47" t="s">
        <v>104</v>
      </c>
      <c r="H31" s="47">
        <v>300</v>
      </c>
      <c r="I31" s="47"/>
      <c r="J31" s="54"/>
      <c r="K31" s="49"/>
    </row>
    <row r="32" ht="60.75" customHeight="1" spans="1:11">
      <c r="A32" s="46">
        <v>30</v>
      </c>
      <c r="B32" s="47"/>
      <c r="C32" s="55"/>
      <c r="D32" s="55"/>
      <c r="E32" s="53"/>
      <c r="F32" s="47" t="s">
        <v>89</v>
      </c>
      <c r="G32" s="47"/>
      <c r="H32" s="47"/>
      <c r="I32" s="47"/>
      <c r="J32" s="54"/>
      <c r="K32" s="49"/>
    </row>
    <row r="33" ht="60.75" customHeight="1" spans="1:11">
      <c r="A33" s="46">
        <v>31</v>
      </c>
      <c r="B33" s="47" t="s">
        <v>105</v>
      </c>
      <c r="C33" s="55" t="s">
        <v>70</v>
      </c>
      <c r="D33" s="56">
        <f>(3.87*3+8.54*0.95+1.4*0.4)+(2.2+2.2+3.5)*3</f>
        <v>43.983</v>
      </c>
      <c r="E33" s="53" t="s">
        <v>106</v>
      </c>
      <c r="F33" s="47" t="s">
        <v>107</v>
      </c>
      <c r="G33" s="47" t="s">
        <v>108</v>
      </c>
      <c r="H33" s="47">
        <v>800</v>
      </c>
      <c r="I33" s="47">
        <f t="shared" ref="I33:I38" si="2">H33*D33</f>
        <v>35186.4</v>
      </c>
      <c r="J33" s="54"/>
      <c r="K33" s="49" t="s">
        <v>109</v>
      </c>
    </row>
    <row r="34" ht="111.95" customHeight="1" spans="1:11">
      <c r="A34" s="46">
        <v>32</v>
      </c>
      <c r="B34" s="47" t="s">
        <v>110</v>
      </c>
      <c r="C34" s="48" t="s">
        <v>70</v>
      </c>
      <c r="D34" s="48">
        <v>47.09</v>
      </c>
      <c r="E34" s="53" t="s">
        <v>111</v>
      </c>
      <c r="F34" s="47" t="s">
        <v>112</v>
      </c>
      <c r="G34" s="47" t="s">
        <v>113</v>
      </c>
      <c r="H34" s="47">
        <v>600</v>
      </c>
      <c r="I34" s="47">
        <f t="shared" si="2"/>
        <v>28254</v>
      </c>
      <c r="J34" s="54"/>
      <c r="K34" s="49" t="s">
        <v>114</v>
      </c>
    </row>
    <row r="35" ht="78" customHeight="1" spans="1:11">
      <c r="A35" s="46">
        <v>33</v>
      </c>
      <c r="B35" s="47" t="s">
        <v>115</v>
      </c>
      <c r="C35" s="48" t="s">
        <v>35</v>
      </c>
      <c r="D35" s="48">
        <v>3</v>
      </c>
      <c r="E35" s="57" t="s">
        <v>116</v>
      </c>
      <c r="F35" s="47" t="s">
        <v>117</v>
      </c>
      <c r="G35" s="47" t="s">
        <v>118</v>
      </c>
      <c r="H35" s="47">
        <v>10000</v>
      </c>
      <c r="I35" s="47">
        <f t="shared" si="2"/>
        <v>30000</v>
      </c>
      <c r="J35" s="54"/>
      <c r="K35" s="19" t="s">
        <v>17</v>
      </c>
    </row>
    <row r="36" ht="62.1" customHeight="1" spans="1:11">
      <c r="A36" s="46">
        <v>34</v>
      </c>
      <c r="B36" s="47" t="s">
        <v>119</v>
      </c>
      <c r="C36" s="48" t="s">
        <v>35</v>
      </c>
      <c r="D36" s="48">
        <v>1</v>
      </c>
      <c r="E36" s="53" t="s">
        <v>120</v>
      </c>
      <c r="F36" s="47"/>
      <c r="G36" s="47" t="s">
        <v>121</v>
      </c>
      <c r="H36" s="47">
        <v>8900</v>
      </c>
      <c r="I36" s="47">
        <f t="shared" si="2"/>
        <v>8900</v>
      </c>
      <c r="J36" s="54"/>
      <c r="K36" s="22"/>
    </row>
    <row r="37" ht="62.1" customHeight="1" spans="1:11">
      <c r="A37" s="46">
        <v>35</v>
      </c>
      <c r="B37" s="47" t="s">
        <v>122</v>
      </c>
      <c r="C37" s="48" t="s">
        <v>35</v>
      </c>
      <c r="D37" s="48">
        <v>1</v>
      </c>
      <c r="E37" s="53" t="s">
        <v>123</v>
      </c>
      <c r="F37" s="47" t="s">
        <v>124</v>
      </c>
      <c r="G37" s="47" t="s">
        <v>125</v>
      </c>
      <c r="H37" s="47">
        <v>9300</v>
      </c>
      <c r="I37" s="47">
        <f t="shared" si="2"/>
        <v>9300</v>
      </c>
      <c r="J37" s="54"/>
      <c r="K37" s="22"/>
    </row>
    <row r="38" ht="62.1" customHeight="1" spans="1:11">
      <c r="A38" s="46">
        <v>36</v>
      </c>
      <c r="B38" s="47" t="s">
        <v>126</v>
      </c>
      <c r="C38" s="48" t="s">
        <v>35</v>
      </c>
      <c r="D38" s="48">
        <v>1</v>
      </c>
      <c r="E38" s="53" t="s">
        <v>127</v>
      </c>
      <c r="F38" s="47" t="s">
        <v>128</v>
      </c>
      <c r="G38" s="47" t="s">
        <v>129</v>
      </c>
      <c r="H38" s="47">
        <v>2500</v>
      </c>
      <c r="I38" s="47">
        <f t="shared" si="2"/>
        <v>2500</v>
      </c>
      <c r="J38" s="54"/>
      <c r="K38" s="36"/>
    </row>
    <row r="39" ht="66.75" customHeight="1" spans="1:11">
      <c r="A39" s="58" t="s">
        <v>130</v>
      </c>
      <c r="B39" s="59"/>
      <c r="C39" s="60"/>
      <c r="D39" s="60"/>
      <c r="E39" s="60"/>
      <c r="F39" s="59"/>
      <c r="G39" s="60"/>
      <c r="H39" s="60"/>
      <c r="I39" s="61">
        <f>SUM(I3:I38)</f>
        <v>189151.8</v>
      </c>
      <c r="J39" s="18"/>
      <c r="K39" s="49"/>
    </row>
    <row r="43" ht="23.25" customHeight="1" spans="1:11">
      <c r="F43" s="40" t="s">
        <v>131</v>
      </c>
      <c r="G43" s="40" t="s">
        <v>132</v>
      </c>
    </row>
    <row r="44" ht="24.75" customHeight="1" spans="1:11">
      <c r="F44" s="40">
        <f>I39</f>
        <v>189151.8</v>
      </c>
      <c r="G44" s="40">
        <f>空调!O12</f>
        <v>58424</v>
      </c>
    </row>
    <row r="45" spans="1:11">
      <c r="G45" s="40">
        <f>F44+G44</f>
        <v>247575.8</v>
      </c>
    </row>
    <row r="46" ht="23.25" customHeight="1"/>
    <row r="47" ht="23.25" customHeight="1"/>
    <row r="48" ht="24" customHeight="1"/>
    <row r="49" ht="24" customHeight="1"/>
    <row r="50" ht="24" customHeight="1"/>
    <row r="51" ht="24.75" customHeight="1"/>
    <row r="52" ht="24" customHeight="1"/>
    <row r="53" ht="24.75" customHeight="1"/>
    <row r="54" ht="24" customHeight="1"/>
  </sheetData>
  <mergeCells count="10">
    <mergeCell ref="A1:J1"/>
    <mergeCell ref="A39:G39"/>
    <mergeCell ref="B31:B32"/>
    <mergeCell ref="C31:C32"/>
    <mergeCell ref="D31:D32"/>
    <mergeCell ref="E31:E32"/>
    <mergeCell ref="G31:G32"/>
    <mergeCell ref="J31:J32"/>
    <mergeCell ref="K3:K32"/>
    <mergeCell ref="K35:K38"/>
  </mergeCells>
  <hyperlinks>
    <hyperlink ref="G2" location="" display="位置" tooltip="Show information about all characters"/>
  </hyperlinks>
  <pageMargins left="0.503472222222222" right="0.503472222222222" top="0.751388888888889" bottom="0.751388888888889" header="0.298611111111111" footer="0.298611111111111"/>
  <pageSetup paperSize="9" scale="58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Normal="100" workbookViewId="0">
      <selection activeCell="O12" sqref="O12"/>
    </sheetView>
  </sheetViews>
  <sheetFormatPr defaultColWidth="9" defaultRowHeight="13.5"/>
  <cols>
    <col min="2" max="2" width="13" customWidth="1"/>
    <col min="3" max="3" width="9.5"/>
    <col min="14" max="14" width="11.25" customWidth="1"/>
  </cols>
  <sheetData>
    <row r="1" ht="18.75" spans="1:16">
      <c r="A1" s="2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6">
      <c r="A2" s="4" t="s">
        <v>1</v>
      </c>
      <c r="B2" s="5" t="s">
        <v>134</v>
      </c>
      <c r="C2" s="4" t="s">
        <v>135</v>
      </c>
      <c r="D2" s="4" t="s">
        <v>136</v>
      </c>
      <c r="E2" s="4" t="s">
        <v>137</v>
      </c>
      <c r="F2" s="4" t="s">
        <v>138</v>
      </c>
      <c r="G2" s="4" t="s">
        <v>139</v>
      </c>
      <c r="H2" s="4" t="s">
        <v>140</v>
      </c>
      <c r="I2" s="4" t="s">
        <v>141</v>
      </c>
      <c r="J2" s="4" t="s">
        <v>142</v>
      </c>
      <c r="K2" s="4" t="s">
        <v>143</v>
      </c>
      <c r="L2" s="6" t="s">
        <v>144</v>
      </c>
      <c r="M2" s="6" t="s">
        <v>11</v>
      </c>
      <c r="N2" s="7" t="s">
        <v>145</v>
      </c>
      <c r="O2" s="8" t="s">
        <v>146</v>
      </c>
      <c r="P2" s="8" t="s">
        <v>11</v>
      </c>
    </row>
    <row r="3" ht="26.1" customHeight="1" spans="1:16">
      <c r="A3" s="9">
        <v>1</v>
      </c>
      <c r="B3" s="10" t="s">
        <v>147</v>
      </c>
      <c r="C3" s="11">
        <v>76</v>
      </c>
      <c r="D3" s="12">
        <v>250</v>
      </c>
      <c r="E3" s="13">
        <f>C3*D3</f>
        <v>19000</v>
      </c>
      <c r="F3" s="14" t="s">
        <v>148</v>
      </c>
      <c r="G3" s="14">
        <v>10000</v>
      </c>
      <c r="H3" s="12">
        <v>1</v>
      </c>
      <c r="I3" s="12">
        <f>H3*G3+G4*H4</f>
        <v>19000</v>
      </c>
      <c r="J3" s="12">
        <v>4</v>
      </c>
      <c r="K3" s="12">
        <f t="shared" ref="K3:K9" si="0">J3*H3</f>
        <v>4</v>
      </c>
      <c r="L3" s="15">
        <f>I3/C3</f>
        <v>250</v>
      </c>
      <c r="M3" s="16" t="s">
        <v>149</v>
      </c>
      <c r="N3" s="17">
        <f>3352*1.09</f>
        <v>3653.68</v>
      </c>
      <c r="O3" s="18">
        <f t="shared" ref="O3:O9" si="1">H3*N3</f>
        <v>3653.68</v>
      </c>
      <c r="P3" s="19" t="s">
        <v>17</v>
      </c>
    </row>
    <row r="4" ht="26.1" customHeight="1" spans="1:16">
      <c r="A4" s="9">
        <v>2</v>
      </c>
      <c r="B4" s="20"/>
      <c r="C4" s="11"/>
      <c r="D4" s="12"/>
      <c r="E4" s="13"/>
      <c r="F4" s="14" t="s">
        <v>150</v>
      </c>
      <c r="G4" s="14">
        <v>9000</v>
      </c>
      <c r="H4" s="12">
        <v>1</v>
      </c>
      <c r="I4" s="12"/>
      <c r="J4" s="12">
        <v>3.5</v>
      </c>
      <c r="K4" s="12">
        <f t="shared" si="0"/>
        <v>3.5</v>
      </c>
      <c r="L4" s="15"/>
      <c r="M4" s="21"/>
      <c r="N4" s="17">
        <f>3024*1.09</f>
        <v>3296.16</v>
      </c>
      <c r="O4" s="18">
        <f t="shared" si="1"/>
        <v>3296.16</v>
      </c>
      <c r="P4" s="22"/>
    </row>
    <row r="5" ht="26.1" customHeight="1" spans="1:16">
      <c r="A5" s="9">
        <v>3</v>
      </c>
      <c r="B5" s="9" t="s">
        <v>151</v>
      </c>
      <c r="C5" s="11">
        <v>24.7</v>
      </c>
      <c r="D5" s="12">
        <v>220</v>
      </c>
      <c r="E5" s="13">
        <f>C5*D5</f>
        <v>5434</v>
      </c>
      <c r="F5" s="14" t="s">
        <v>152</v>
      </c>
      <c r="G5" s="14">
        <v>5600</v>
      </c>
      <c r="H5" s="12">
        <v>1</v>
      </c>
      <c r="I5" s="12">
        <f>H5*G5</f>
        <v>5600</v>
      </c>
      <c r="J5" s="12">
        <v>2</v>
      </c>
      <c r="K5" s="12">
        <f t="shared" si="0"/>
        <v>2</v>
      </c>
      <c r="L5" s="15">
        <f>I5/C5</f>
        <v>226.720647773279</v>
      </c>
      <c r="M5" s="21"/>
      <c r="N5" s="17">
        <f>2145*1.09</f>
        <v>2338.05</v>
      </c>
      <c r="O5" s="18">
        <f t="shared" si="1"/>
        <v>2338.05</v>
      </c>
      <c r="P5" s="22"/>
    </row>
    <row r="6" ht="26.1" customHeight="1" spans="1:16">
      <c r="A6" s="9">
        <v>4</v>
      </c>
      <c r="B6" s="23" t="s">
        <v>86</v>
      </c>
      <c r="C6" s="11">
        <v>73.5</v>
      </c>
      <c r="D6" s="12">
        <v>300</v>
      </c>
      <c r="E6" s="13">
        <f>C6*D6</f>
        <v>22050</v>
      </c>
      <c r="F6" s="14" t="s">
        <v>153</v>
      </c>
      <c r="G6" s="14">
        <v>11200</v>
      </c>
      <c r="H6" s="12">
        <v>2</v>
      </c>
      <c r="I6" s="12">
        <f>H6*G6</f>
        <v>22400</v>
      </c>
      <c r="J6" s="12">
        <v>4</v>
      </c>
      <c r="K6" s="12">
        <f t="shared" si="0"/>
        <v>8</v>
      </c>
      <c r="L6" s="15">
        <f>I6/C6</f>
        <v>304.761904761905</v>
      </c>
      <c r="M6" s="21"/>
      <c r="N6" s="17">
        <f>3454*1.09</f>
        <v>3764.86</v>
      </c>
      <c r="O6" s="18">
        <f t="shared" si="1"/>
        <v>7529.72</v>
      </c>
      <c r="P6" s="22"/>
    </row>
    <row r="7" ht="26.1" customHeight="1" spans="1:16">
      <c r="A7" s="9">
        <v>5</v>
      </c>
      <c r="B7" s="23" t="s">
        <v>154</v>
      </c>
      <c r="C7" s="11">
        <v>8.4</v>
      </c>
      <c r="D7" s="12">
        <v>220</v>
      </c>
      <c r="E7" s="13">
        <f>C7*D7</f>
        <v>1848</v>
      </c>
      <c r="F7" s="14" t="s">
        <v>155</v>
      </c>
      <c r="G7" s="14">
        <v>2200</v>
      </c>
      <c r="H7" s="12">
        <v>1</v>
      </c>
      <c r="I7" s="12">
        <f>H7*G7</f>
        <v>2200</v>
      </c>
      <c r="J7" s="12">
        <v>0.8</v>
      </c>
      <c r="K7" s="12">
        <f t="shared" si="0"/>
        <v>0.8</v>
      </c>
      <c r="L7" s="15">
        <f>I7/C7</f>
        <v>261.904761904762</v>
      </c>
      <c r="M7" s="21"/>
      <c r="N7" s="17">
        <f>1820*1.09</f>
        <v>1983.8</v>
      </c>
      <c r="O7" s="18">
        <f t="shared" si="1"/>
        <v>1983.8</v>
      </c>
      <c r="P7" s="22"/>
    </row>
    <row r="8" ht="26.1" customHeight="1" spans="1:16">
      <c r="A8" s="9">
        <v>6</v>
      </c>
      <c r="B8" s="23" t="s">
        <v>99</v>
      </c>
      <c r="C8" s="11">
        <v>8.4</v>
      </c>
      <c r="D8" s="12">
        <v>220</v>
      </c>
      <c r="E8" s="13">
        <f>C8*D8</f>
        <v>1848</v>
      </c>
      <c r="F8" s="14" t="s">
        <v>155</v>
      </c>
      <c r="G8" s="14">
        <v>2200</v>
      </c>
      <c r="H8" s="12">
        <v>1</v>
      </c>
      <c r="I8" s="12">
        <f>H8*G8</f>
        <v>2200</v>
      </c>
      <c r="J8" s="12">
        <v>0.8</v>
      </c>
      <c r="K8" s="12">
        <f t="shared" si="0"/>
        <v>0.8</v>
      </c>
      <c r="L8" s="15">
        <f>I8/C8</f>
        <v>261.904761904762</v>
      </c>
      <c r="M8" s="21"/>
      <c r="N8" s="17">
        <f>1820*1.09</f>
        <v>1983.8</v>
      </c>
      <c r="O8" s="18">
        <f t="shared" si="1"/>
        <v>1983.8</v>
      </c>
      <c r="P8" s="22"/>
    </row>
    <row r="9" ht="26.1" customHeight="1" spans="1:16">
      <c r="A9" s="9">
        <v>7</v>
      </c>
      <c r="B9" s="23" t="s">
        <v>76</v>
      </c>
      <c r="C9" s="11">
        <v>12.6</v>
      </c>
      <c r="D9" s="12">
        <v>220</v>
      </c>
      <c r="E9" s="13">
        <f>C9*D9</f>
        <v>2772</v>
      </c>
      <c r="F9" s="14" t="s">
        <v>156</v>
      </c>
      <c r="G9" s="14">
        <v>2800</v>
      </c>
      <c r="H9" s="12">
        <v>1</v>
      </c>
      <c r="I9" s="12">
        <f>H9*G9</f>
        <v>2800</v>
      </c>
      <c r="J9" s="12">
        <v>1</v>
      </c>
      <c r="K9" s="12">
        <f t="shared" si="0"/>
        <v>1</v>
      </c>
      <c r="L9" s="15">
        <f>I9/C9</f>
        <v>222.222222222222</v>
      </c>
      <c r="M9" s="21"/>
      <c r="N9" s="17">
        <f>1891*1.09</f>
        <v>2061.19</v>
      </c>
      <c r="O9" s="18">
        <f t="shared" si="1"/>
        <v>2061.19</v>
      </c>
      <c r="P9" s="22"/>
    </row>
    <row r="10" ht="26.1" customHeight="1" spans="1:16">
      <c r="A10" s="9">
        <v>8</v>
      </c>
      <c r="B10" s="24" t="s">
        <v>130</v>
      </c>
      <c r="C10" s="25">
        <f>SUM(C3:C9)</f>
        <v>203.6</v>
      </c>
      <c r="D10" s="12"/>
      <c r="E10" s="26">
        <f>SUM(E3:E9)</f>
        <v>52952</v>
      </c>
      <c r="F10" s="12"/>
      <c r="G10" s="12"/>
      <c r="H10" s="12">
        <f>SUM(H3:H9)</f>
        <v>8</v>
      </c>
      <c r="I10" s="12">
        <f>SUM(I3:I9)</f>
        <v>54200</v>
      </c>
      <c r="J10" s="12"/>
      <c r="K10" s="12">
        <f>SUM(K3:K9)</f>
        <v>20.1</v>
      </c>
      <c r="L10" s="15"/>
      <c r="M10" s="15"/>
      <c r="N10" s="17"/>
      <c r="O10" s="12">
        <f>SUM(O3:O9)</f>
        <v>22846.4</v>
      </c>
      <c r="P10" s="22"/>
    </row>
    <row r="11" ht="26.1" customHeight="1" spans="1:16">
      <c r="A11" s="9">
        <v>9</v>
      </c>
      <c r="B11" s="12" t="s">
        <v>157</v>
      </c>
      <c r="C11" s="27">
        <f>I10/I11</f>
        <v>1.20444444444444</v>
      </c>
      <c r="D11" s="27" t="s">
        <v>158</v>
      </c>
      <c r="E11" s="27">
        <f>K10/K11</f>
        <v>1.25625</v>
      </c>
      <c r="F11" s="28" t="s">
        <v>159</v>
      </c>
      <c r="G11" s="29">
        <v>45000</v>
      </c>
      <c r="H11" s="29">
        <v>1</v>
      </c>
      <c r="I11" s="30">
        <f>H11*G11</f>
        <v>45000</v>
      </c>
      <c r="J11" s="30">
        <v>16</v>
      </c>
      <c r="K11" s="30">
        <f>J11*H11</f>
        <v>16</v>
      </c>
      <c r="L11" s="31"/>
      <c r="M11" s="31" t="s">
        <v>149</v>
      </c>
      <c r="N11" s="17">
        <f>32640*1.09</f>
        <v>35577.6</v>
      </c>
      <c r="O11" s="18">
        <f>H11*N11</f>
        <v>35577.6</v>
      </c>
      <c r="P11" s="22"/>
    </row>
    <row r="12" s="1" customFormat="1" ht="26.1" customHeight="1" spans="1:16">
      <c r="A12" s="32">
        <v>10</v>
      </c>
      <c r="B12" s="33" t="s">
        <v>160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>
        <f>O10+O11</f>
        <v>58424</v>
      </c>
      <c r="P12" s="36"/>
    </row>
    <row r="13" ht="14.25" spans="1:16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6">
      <c r="F14" s="40"/>
      <c r="G14" s="41"/>
      <c r="H14" s="41"/>
      <c r="J14" s="40"/>
    </row>
  </sheetData>
  <mergeCells count="4">
    <mergeCell ref="A1:P1"/>
    <mergeCell ref="B3:B4"/>
    <mergeCell ref="M3:M9"/>
    <mergeCell ref="P3:P12"/>
  </mergeCells>
  <pageMargins left="0.7" right="0.7" top="0.75" bottom="0.75" header="0.3" footer="0.3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家具</vt:lpstr>
      <vt:lpstr>空调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黄筠淳</dc:creator>
  <cp:lastModifiedBy>黄艳</cp:lastModifiedBy>
  <dcterms:created xsi:type="dcterms:W3CDTF">2015-08-18T01:59:00Z</dcterms:created>
  <dcterms:modified xsi:type="dcterms:W3CDTF">2026-01-30T02:29:19Z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4AB33BC42E524D01BE57B0164DA6CC8D_12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