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" name="ID_E37324F1B17840F09A0E7990768EA101" descr="2025-01-22 12:17:47.7350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8390" y="3911600"/>
          <a:ext cx="1495425" cy="1495425"/>
        </a:xfrm>
        <a:prstGeom prst="rect">
          <a:avLst/>
        </a:prstGeom>
      </xdr:spPr>
    </xdr:pic>
  </etc:cellImage>
  <etc:cellImage>
    <xdr:pic>
      <xdr:nvPicPr>
        <xdr:cNvPr id="14" name="ID_1B785F254BAA4764B9F960F5DD54B77D" descr="9d875c59c1ce81663c3e2df8b91c11f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68390" y="4495800"/>
          <a:ext cx="2758440" cy="2758440"/>
        </a:xfrm>
        <a:prstGeom prst="rect">
          <a:avLst/>
        </a:prstGeom>
      </xdr:spPr>
    </xdr:pic>
  </etc:cellImage>
  <etc:cellImage>
    <xdr:pic>
      <xdr:nvPicPr>
        <xdr:cNvPr id="17" name="ID_017DDF8B8BC94CE5A9688AE26AAA6BA6" descr="2025-01-22 12:19:08.1700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68390" y="5105400"/>
          <a:ext cx="2143125" cy="2143125"/>
        </a:xfrm>
        <a:prstGeom prst="rect">
          <a:avLst/>
        </a:prstGeom>
      </xdr:spPr>
    </xdr:pic>
  </etc:cellImage>
  <etc:cellImage>
    <xdr:pic>
      <xdr:nvPicPr>
        <xdr:cNvPr id="12" name="ID_CAF2B97D82394F42A2B0534C28BC35A5" descr="2025-01-22 13:28:00.7150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40780" y="3314700"/>
          <a:ext cx="513080" cy="514985"/>
        </a:xfrm>
        <a:prstGeom prst="rect">
          <a:avLst/>
        </a:prstGeom>
      </xdr:spPr>
    </xdr:pic>
  </etc:cellImage>
  <etc:cellImage>
    <xdr:pic>
      <xdr:nvPicPr>
        <xdr:cNvPr id="18" name="ID_5DAB0E37F7D0405D94CC3D4246710172" descr="2025-01-22 13:04:14.939000"/>
        <xdr:cNvPicPr>
          <a:picLocks noChangeAspect="1"/>
        </xdr:cNvPicPr>
      </xdr:nvPicPr>
      <xdr:blipFill>
        <a:blip r:embed="rId5"/>
        <a:srcRect t="21345" b="30660"/>
        <a:stretch>
          <a:fillRect/>
        </a:stretch>
      </xdr:blipFill>
      <xdr:spPr>
        <a:xfrm>
          <a:off x="6168390" y="5410200"/>
          <a:ext cx="2172970" cy="2256155"/>
        </a:xfrm>
        <a:prstGeom prst="rect">
          <a:avLst/>
        </a:prstGeom>
      </xdr:spPr>
    </xdr:pic>
  </etc:cellImage>
  <etc:cellImage>
    <xdr:pic>
      <xdr:nvPicPr>
        <xdr:cNvPr id="19" name="ID_AFF8BDFB4409430CB1837AC85A6A573A" descr="lQDPJwBDJnrtPi_NAyDNAyCwLi-WwnZL2d0Ho65MjtpLAA_800_80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168390" y="5715000"/>
          <a:ext cx="2263775" cy="2263775"/>
        </a:xfrm>
        <a:prstGeom prst="rect">
          <a:avLst/>
        </a:prstGeom>
      </xdr:spPr>
    </xdr:pic>
  </etc:cellImage>
  <etc:cellImage>
    <xdr:pic>
      <xdr:nvPicPr>
        <xdr:cNvPr id="20" name="ID_B041EC06C177476D83C718D9F7FD4522" descr="2025-01-22 12:11:10.3470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68390" y="6019800"/>
          <a:ext cx="1495425" cy="1495425"/>
        </a:xfrm>
        <a:prstGeom prst="rect">
          <a:avLst/>
        </a:prstGeom>
      </xdr:spPr>
    </xdr:pic>
  </etc:cellImage>
  <etc:cellImage>
    <xdr:pic>
      <xdr:nvPicPr>
        <xdr:cNvPr id="21" name="ID_53885DB90FA1420CB7EFD909264D1A9E" descr="2025-01-22 12:13:50.44300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68390" y="6502400"/>
          <a:ext cx="1402080" cy="1869440"/>
        </a:xfrm>
        <a:prstGeom prst="rect">
          <a:avLst/>
        </a:prstGeom>
      </xdr:spPr>
    </xdr:pic>
  </etc:cellImage>
  <etc:cellImage>
    <xdr:pic>
      <xdr:nvPicPr>
        <xdr:cNvPr id="22" name="ID_9AFB258FFEFB45AFBB3328B1E3EE5AA8" descr="2025-01-22 13:14:04.75200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68390" y="7112000"/>
          <a:ext cx="2400300" cy="2387600"/>
        </a:xfrm>
        <a:prstGeom prst="rect">
          <a:avLst/>
        </a:prstGeom>
      </xdr:spPr>
    </xdr:pic>
  </etc:cellImage>
  <etc:cellImage>
    <xdr:pic>
      <xdr:nvPicPr>
        <xdr:cNvPr id="23" name="ID_70BCFF0274D8449AA84A067D65EACB92" descr="2025-01-22 13:34:35.89700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68390" y="7416800"/>
          <a:ext cx="1495425" cy="1495425"/>
        </a:xfrm>
        <a:prstGeom prst="rect">
          <a:avLst/>
        </a:prstGeom>
      </xdr:spPr>
    </xdr:pic>
  </etc:cellImage>
  <etc:cellImage>
    <xdr:pic>
      <xdr:nvPicPr>
        <xdr:cNvPr id="24" name="ID_07D59E55870C49208A238F94D16BC644" descr="2025-01-22 13:39:47.55300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68390" y="8026400"/>
          <a:ext cx="1495425" cy="1495425"/>
        </a:xfrm>
        <a:prstGeom prst="rect">
          <a:avLst/>
        </a:prstGeom>
      </xdr:spPr>
    </xdr:pic>
  </etc:cellImage>
  <etc:cellImage>
    <xdr:pic>
      <xdr:nvPicPr>
        <xdr:cNvPr id="25" name="ID_871FC14CFB0E4FB681F635B667CC647A" descr="2025-01-22 13:45:14.36100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168390" y="8331200"/>
          <a:ext cx="1495425" cy="1495425"/>
        </a:xfrm>
        <a:prstGeom prst="rect">
          <a:avLst/>
        </a:prstGeom>
      </xdr:spPr>
    </xdr:pic>
  </etc:cellImage>
  <etc:cellImage>
    <xdr:pic>
      <xdr:nvPicPr>
        <xdr:cNvPr id="26" name="ID_D39001FE5BFB4FBFBCA9FAA2ED7C1EA4" descr="2025-01-28 02:28:29.43100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68390" y="9245600"/>
          <a:ext cx="1495425" cy="1495425"/>
        </a:xfrm>
        <a:prstGeom prst="rect">
          <a:avLst/>
        </a:prstGeom>
      </xdr:spPr>
    </xdr:pic>
  </etc:cellImage>
  <etc:cellImage>
    <xdr:pic>
      <xdr:nvPicPr>
        <xdr:cNvPr id="29" name="ID_720EDEA444634A3BAE6958B743C202D9" descr="a7e09f8ee677c6330a5f849f70276f2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248400" y="10920730"/>
          <a:ext cx="518795" cy="522605"/>
        </a:xfrm>
        <a:prstGeom prst="rect">
          <a:avLst/>
        </a:prstGeom>
      </xdr:spPr>
    </xdr:pic>
  </etc:cellImage>
  <etc:cellImage>
    <xdr:pic>
      <xdr:nvPicPr>
        <xdr:cNvPr id="31" name="ID_EC1D07A657E5471A86AB364A1DD9DDD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219950" y="11430000"/>
          <a:ext cx="60960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9045183B99B04935822FC93ECC04D8B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219950" y="11734800"/>
          <a:ext cx="60960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211CFECB7111448488D1217BD047AB1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219950" y="12039600"/>
          <a:ext cx="6096000" cy="6096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<sst xmlns="http://schemas.openxmlformats.org/spreadsheetml/2006/main" count="119" uniqueCount="113">
  <si>
    <t>重庆市长生桥中学校2025年散打社团训练设施设备采购（第二次）招标控制价</t>
  </si>
  <si>
    <t>序号</t>
  </si>
  <si>
    <t>设施设备名称</t>
  </si>
  <si>
    <t>参考图片</t>
  </si>
  <si>
    <t>项目特征</t>
  </si>
  <si>
    <t>数量</t>
  </si>
  <si>
    <t>单价限价</t>
  </si>
  <si>
    <t>总价限价（元）</t>
  </si>
  <si>
    <t>武术散打场地卷垫</t>
  </si>
  <si>
    <t>[项目特征]
1.颜色:蓝色
2.图案:印有带中国武术协会标准8×8武术散打比赛场地图案
3.厚度:4-5cm
[工作内容]
1.采购
2.验收</t>
  </si>
  <si>
    <t>150㎡</t>
  </si>
  <si>
    <t>123元/㎡</t>
  </si>
  <si>
    <t>墙面四周防撞软包</t>
  </si>
  <si>
    <t>[项目特征]
1.颜色:橙黄色
2.安装高度:1.5米
[工作内容]
1.采购
2.安装
3.验收</t>
  </si>
  <si>
    <t>55㎡</t>
  </si>
  <si>
    <t>100元/㎡</t>
  </si>
  <si>
    <t>泰拳散打拳击沙袋</t>
  </si>
  <si>
    <t>[项目特征]
1.规格及数量:长180cm直径45-50厘米的6个，长120cm直径45cm的1个，T字型沙袋1个
2.填充物材质及要求:纯碎布填充不需要泡沫内胆，需要填充紧实重一点
3.安装要求:需焊接钢管架在天花板作为悬挂吊点
4.参考品牌:NAZOboxing、九日山、HBW欧式泰拳等
[工作内容]
1.采购
2.安装
3.验收</t>
  </si>
  <si>
    <t>8个</t>
  </si>
  <si>
    <t>2500元/个</t>
  </si>
  <si>
    <t>拳击加厚护胸</t>
  </si>
  <si>
    <t>[项目特征]
1.厚度:约8cm
2.颜色及数量:红蓝各5套
3.参考品牌:NAZOboxing、九日山、HBW欧式泰拳等
[工作内容]
1.采购
2.验收</t>
  </si>
  <si>
    <t>10套</t>
  </si>
  <si>
    <t>413元/个</t>
  </si>
  <si>
    <t>摔跤假人</t>
  </si>
  <si>
    <t>[项目特征]
1.规格及数量:高160重40kg两个、高160重50kg四个、高170重60kg两个
[工作内容]
1.采购
2.验收</t>
  </si>
  <si>
    <t>500元/个</t>
  </si>
  <si>
    <t>置物架</t>
  </si>
  <si>
    <t>[项目特征]
1.层数:4层
2.规格:单层高度60cm深度60cm，约6米长
[工作内容]
1.采购
2.验收</t>
  </si>
  <si>
    <t>6米</t>
  </si>
  <si>
    <t>100元/米</t>
  </si>
  <si>
    <t>泰拳腕磁王拳套</t>
  </si>
  <si>
    <t>[项目特征]
1.颜色:12oz蓝色、16oz白色
2.参考品牌:HBW欧式泰拳、NAZOboxing、winning等
[工作内容]
1.采购
2.验收</t>
  </si>
  <si>
    <t>5对</t>
  </si>
  <si>
    <t>878元/对</t>
  </si>
  <si>
    <t>墙面全身镜子</t>
  </si>
  <si>
    <t>[项目特征]
1.高度:1.8米
2.安装方式:免钉胶粘贴
[工作内容]
1.采购
2.安装
3.验收</t>
  </si>
  <si>
    <t>10米</t>
  </si>
  <si>
    <t>280元/米</t>
  </si>
  <si>
    <t>泰拳空气拳腿靶</t>
  </si>
  <si>
    <t>[项目特征]
1.颜色及数量:蓝色三对，白色三对
2.参考品牌:HBW欧式泰拳、NAZOboxing、winning等
[工作内容]
1.采购
2.验收</t>
  </si>
  <si>
    <t>6对</t>
  </si>
  <si>
    <t>500元/对</t>
  </si>
  <si>
    <t>加厚拳击猴脸护头</t>
  </si>
  <si>
    <t>[项目特征]
1.专业拳击护头，脸颊颧骨处有护垫，下巴处无连接
2.参考品牌:HBW欧式泰拳、NAZOboxing、winning等
[工作内容]
1.采购
2.验收</t>
  </si>
  <si>
    <t>2个</t>
  </si>
  <si>
    <t>400元/个</t>
  </si>
  <si>
    <t>加厚拳击横梁护头</t>
  </si>
  <si>
    <t>600元/个</t>
  </si>
  <si>
    <t>自由卧推深蹲一体架</t>
  </si>
  <si>
    <t>[项目特征]
1.规格型号:含卧推凳、2根标准杠铃杆和150kg杠铃片
2.精度要求:最小片精确到2.5kg
[工作内容]
1.采购
2.验收</t>
  </si>
  <si>
    <t>1套</t>
  </si>
  <si>
    <t>6000元/套</t>
  </si>
  <si>
    <t>壶铃一套</t>
  </si>
  <si>
    <t>[项目特征]
1.规格及数量:10kg两个，12kg两个，14kg两个
[工作内容]
1.采购
2.验收</t>
  </si>
  <si>
    <t>800元/套</t>
  </si>
  <si>
    <t>弹力绳</t>
  </si>
  <si>
    <t>[项目特征]
1.规格及数量:20、30、40kg各6根
[工作内容]
1.采购
2.验收</t>
  </si>
  <si>
    <t>18根</t>
  </si>
  <si>
    <t>30元/根</t>
  </si>
  <si>
    <t>凝胶缠手带</t>
  </si>
  <si>
    <t>[项目特征]
1.材质:带有凝胶护垫的缠手带
2.参考品牌:HBW欧式泰拳、NAZOboxing、winning等
[工作内容]
1.采购
2.验收</t>
  </si>
  <si>
    <t>10副</t>
  </si>
  <si>
    <t>88元/副</t>
  </si>
  <si>
    <t>跳箱四合一1套</t>
  </si>
  <si>
    <t>[项目特征]
1.材质:四合一一套
[工作内容]
1.采购
2.验收</t>
  </si>
  <si>
    <t>840元/套</t>
  </si>
  <si>
    <t>敏捷圈</t>
  </si>
  <si>
    <t>[项目特征]
1.规格:直径45厘米
[工作内容]
1.采购
2.验收</t>
  </si>
  <si>
    <t>20个</t>
  </si>
  <si>
    <t>1.5元/个</t>
  </si>
  <si>
    <t>跨栏架</t>
  </si>
  <si>
    <t>[项目特征]
1.规格及数量:15cm10个，40cm40个，50cm40个，60cm10个
[工作内容]
1.采购
2.验收</t>
  </si>
  <si>
    <t>100个</t>
  </si>
  <si>
    <t>10元/个</t>
  </si>
  <si>
    <t>药球一套</t>
  </si>
  <si>
    <t>[项目特征]
1.规格及数量:4kg5kg6kg7kg各一个
[工作内容]
1.采购
2.验收</t>
  </si>
  <si>
    <t>4个</t>
  </si>
  <si>
    <t>70元/个</t>
  </si>
  <si>
    <t>灯光照明设备</t>
  </si>
  <si>
    <t>[项目特征]
1.数量及规格:日光灯8-10个，10-20w
[工作内容]
1.采购
2.安装
3.验收</t>
  </si>
  <si>
    <t>若干</t>
  </si>
  <si>
    <t>排气通风风扇设备</t>
  </si>
  <si>
    <t>[项目特征]
1.规格及数量:工业大风扇2个以及其他通风设备
[工作内容]
1.采购
2.验收</t>
  </si>
  <si>
    <t>绑腿沙袋</t>
  </si>
  <si>
    <t>[项目特征]
1.规格及数量:2kg、3kg、4kg、5kg各两对
[工作内容]
1.采购
2.验收</t>
  </si>
  <si>
    <t>8对</t>
  </si>
  <si>
    <t>30元/对</t>
  </si>
  <si>
    <t>小哑铃</t>
  </si>
  <si>
    <t>[项目特征]
1.规格及数量:1.5kg10对，2kg10对
[工作内容]
1.采购
2.验收</t>
  </si>
  <si>
    <t>20对</t>
  </si>
  <si>
    <t>20元/对</t>
  </si>
  <si>
    <t>龙款散打服</t>
  </si>
  <si>
    <t>[项目特征]
1.规格及数量:红蓝两种颜色背心加短裤为一套，S码女款凤裙款1套、M码女款凤裙款2套、M码男款龙服款1套、L码女款凤裙款2套、L码男款龙服款2套、XL码男款龙服款2套、XXL码男款龙服款2套
2.参考品牌:九日山、大业亨通、泰山等
[工作内容]
1.采购
2.验收</t>
  </si>
  <si>
    <t>12套</t>
  </si>
  <si>
    <t>384元/套</t>
  </si>
  <si>
    <t>散打超纤皮拳套武协认证比赛款</t>
  </si>
  <si>
    <t>[项目特征]
1.规格及数量:10oz4副、12oz6副、14oz2副
2.参考品牌:九日山、大业亨通、泰山等
[工作内容]
1.采购
2.验收</t>
  </si>
  <si>
    <t>12副</t>
  </si>
  <si>
    <t>400元/副</t>
  </si>
  <si>
    <t>泰拳胸靶</t>
  </si>
  <si>
    <t>[项目特征]
1.颜色:黑、绿、粉、白、蓝各1个
2.参考品牌:NAZOboxing、winning、HBW欧式泰拳等
[工作内容]
1.采购
2.验收</t>
  </si>
  <si>
    <t>5个</t>
  </si>
  <si>
    <t>700元/个</t>
  </si>
  <si>
    <t>拳套</t>
  </si>
  <si>
    <t>[项目特征]
1.材质:墨西哥马鬃毛填充
2.参考品牌:NAZOboxing、winning、HBW欧式泰拳等
[工作内容]
1.采购
2.验收</t>
  </si>
  <si>
    <t>4副</t>
  </si>
  <si>
    <t>428元/副</t>
  </si>
  <si>
    <t>泰拳护齿</t>
  </si>
  <si>
    <t>[项目特征]
1.材质:需要可以定型的单边护齿
2.参考品牌:NAZOboxing、winning、HBW欧式泰拳等
[工作内容]
1.采购
2.验收</t>
  </si>
  <si>
    <t>10个</t>
  </si>
  <si>
    <t>68元/个</t>
  </si>
  <si>
    <t>最高限价金额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</si>
</sst>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0.png"/><Relationship Id="rId8" Type="http://schemas.openxmlformats.org/officeDocument/2006/relationships/image" Target="media/image19.png"/><Relationship Id="rId7" Type="http://schemas.openxmlformats.org/officeDocument/2006/relationships/image" Target="media/image18.png"/><Relationship Id="rId6" Type="http://schemas.openxmlformats.org/officeDocument/2006/relationships/image" Target="media/image17.jpeg"/><Relationship Id="rId5" Type="http://schemas.openxmlformats.org/officeDocument/2006/relationships/image" Target="media/image16.png"/><Relationship Id="rId4" Type="http://schemas.openxmlformats.org/officeDocument/2006/relationships/image" Target="media/image15.png"/><Relationship Id="rId3" Type="http://schemas.openxmlformats.org/officeDocument/2006/relationships/image" Target="media/image14.png"/><Relationship Id="rId2" Type="http://schemas.openxmlformats.org/officeDocument/2006/relationships/image" Target="media/image13.jpeg"/><Relationship Id="rId17" Type="http://schemas.openxmlformats.org/officeDocument/2006/relationships/image" Target="media/image28.png"/><Relationship Id="rId16" Type="http://schemas.openxmlformats.org/officeDocument/2006/relationships/image" Target="media/image27.png"/><Relationship Id="rId15" Type="http://schemas.openxmlformats.org/officeDocument/2006/relationships/image" Target="media/image26.png"/><Relationship Id="rId14" Type="http://schemas.openxmlformats.org/officeDocument/2006/relationships/image" Target="media/image25.jpeg"/><Relationship Id="rId13" Type="http://schemas.openxmlformats.org/officeDocument/2006/relationships/image" Target="media/image24.png"/><Relationship Id="rId12" Type="http://schemas.openxmlformats.org/officeDocument/2006/relationships/image" Target="media/image23.png"/><Relationship Id="rId11" Type="http://schemas.openxmlformats.org/officeDocument/2006/relationships/image" Target="media/image22.png"/><Relationship Id="rId10" Type="http://schemas.openxmlformats.org/officeDocument/2006/relationships/image" Target="media/image21.png"/><Relationship Id="rId1" Type="http://schemas.openxmlformats.org/officeDocument/2006/relationships/image" Target="media/image12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1682115</xdr:colOff>
      <xdr:row>2</xdr:row>
      <xdr:rowOff>72390</xdr:rowOff>
    </xdr:from>
    <xdr:to>
      <xdr:col>3</xdr:col>
      <xdr:colOff>0</xdr:colOff>
      <xdr:row>2</xdr:row>
      <xdr:rowOff>925830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5925" y="1278890"/>
          <a:ext cx="1052195" cy="853440"/>
        </a:xfrm>
        <a:prstGeom prst="rect">
          <a:avLst/>
        </a:prstGeom>
      </xdr:spPr>
    </xdr:pic>
    <xdr:clientData/>
  </xdr:twoCellAnchor>
  <xdr:twoCellAnchor editAs="oneCell">
    <xdr:from>
      <xdr:col>2</xdr:col>
      <xdr:colOff>307975</xdr:colOff>
      <xdr:row>2</xdr:row>
      <xdr:rowOff>1066800</xdr:rowOff>
    </xdr:from>
    <xdr:to>
      <xdr:col>2</xdr:col>
      <xdr:colOff>1005840</xdr:colOff>
      <xdr:row>3</xdr:row>
      <xdr:rowOff>1270</xdr:rowOff>
    </xdr:to>
    <xdr:pic>
      <xdr:nvPicPr>
        <xdr:cNvPr id="4" name="图片 3" descr="图片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51785" y="2273300"/>
          <a:ext cx="697865" cy="699770"/>
        </a:xfrm>
        <a:prstGeom prst="rect">
          <a:avLst/>
        </a:prstGeom>
      </xdr:spPr>
    </xdr:pic>
    <xdr:clientData/>
  </xdr:twoCellAnchor>
  <xdr:twoCellAnchor editAs="oneCell">
    <xdr:from>
      <xdr:col>2</xdr:col>
      <xdr:colOff>1507490</xdr:colOff>
      <xdr:row>2</xdr:row>
      <xdr:rowOff>879475</xdr:rowOff>
    </xdr:from>
    <xdr:to>
      <xdr:col>3</xdr:col>
      <xdr:colOff>0</xdr:colOff>
      <xdr:row>2</xdr:row>
      <xdr:rowOff>1735455</xdr:rowOff>
    </xdr:to>
    <xdr:pic>
      <xdr:nvPicPr>
        <xdr:cNvPr id="5" name="图片 4" descr="图片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51300" y="2085975"/>
          <a:ext cx="1226820" cy="85598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</xdr:colOff>
      <xdr:row>2</xdr:row>
      <xdr:rowOff>22860</xdr:rowOff>
    </xdr:from>
    <xdr:to>
      <xdr:col>2</xdr:col>
      <xdr:colOff>1450340</xdr:colOff>
      <xdr:row>2</xdr:row>
      <xdr:rowOff>1043305</xdr:rowOff>
    </xdr:to>
    <xdr:pic>
      <xdr:nvPicPr>
        <xdr:cNvPr id="6" name="图片 5" descr="图片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68575" y="1229360"/>
          <a:ext cx="1425575" cy="1020445"/>
        </a:xfrm>
        <a:prstGeom prst="rect">
          <a:avLst/>
        </a:prstGeom>
      </xdr:spPr>
    </xdr:pic>
    <xdr:clientData/>
  </xdr:twoCellAnchor>
  <xdr:twoCellAnchor>
    <xdr:from>
      <xdr:col>2</xdr:col>
      <xdr:colOff>100965</xdr:colOff>
      <xdr:row>4</xdr:row>
      <xdr:rowOff>229235</xdr:rowOff>
    </xdr:from>
    <xdr:to>
      <xdr:col>2</xdr:col>
      <xdr:colOff>1643380</xdr:colOff>
      <xdr:row>4</xdr:row>
      <xdr:rowOff>1779270</xdr:rowOff>
    </xdr:to>
    <xdr:pic>
      <xdr:nvPicPr>
        <xdr:cNvPr id="7" name="图片 6" descr="2025-01-22 11:50:12.8360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44775" y="4623435"/>
          <a:ext cx="1542415" cy="1550035"/>
        </a:xfrm>
        <a:prstGeom prst="rect">
          <a:avLst/>
        </a:prstGeom>
      </xdr:spPr>
    </xdr:pic>
    <xdr:clientData/>
  </xdr:twoCellAnchor>
  <xdr:twoCellAnchor>
    <xdr:from>
      <xdr:col>2</xdr:col>
      <xdr:colOff>1786890</xdr:colOff>
      <xdr:row>4</xdr:row>
      <xdr:rowOff>922655</xdr:rowOff>
    </xdr:from>
    <xdr:to>
      <xdr:col>2</xdr:col>
      <xdr:colOff>2570480</xdr:colOff>
      <xdr:row>4</xdr:row>
      <xdr:rowOff>1914525</xdr:rowOff>
    </xdr:to>
    <xdr:pic>
      <xdr:nvPicPr>
        <xdr:cNvPr id="8" name="图片 7" descr="2025-01-22 11:50:52.236000"/>
        <xdr:cNvPicPr>
          <a:picLocks noChangeAspect="1"/>
        </xdr:cNvPicPr>
      </xdr:nvPicPr>
      <xdr:blipFill>
        <a:blip r:embed="rId6"/>
        <a:srcRect l="13995" t="5271" r="17170" b="8323"/>
        <a:stretch>
          <a:fillRect/>
        </a:stretch>
      </xdr:blipFill>
      <xdr:spPr>
        <a:xfrm>
          <a:off x="4330700" y="5316855"/>
          <a:ext cx="783590" cy="991870"/>
        </a:xfrm>
        <a:prstGeom prst="rect">
          <a:avLst/>
        </a:prstGeom>
      </xdr:spPr>
    </xdr:pic>
    <xdr:clientData/>
  </xdr:twoCellAnchor>
  <xdr:twoCellAnchor>
    <xdr:from>
      <xdr:col>2</xdr:col>
      <xdr:colOff>1765935</xdr:colOff>
      <xdr:row>4</xdr:row>
      <xdr:rowOff>67310</xdr:rowOff>
    </xdr:from>
    <xdr:to>
      <xdr:col>2</xdr:col>
      <xdr:colOff>2648585</xdr:colOff>
      <xdr:row>4</xdr:row>
      <xdr:rowOff>946785</xdr:rowOff>
    </xdr:to>
    <xdr:pic>
      <xdr:nvPicPr>
        <xdr:cNvPr id="9" name="图片 20" descr="2025-01-22 13:09:38.857000"/>
        <xdr:cNvPicPr>
          <a:picLocks noChangeAspect="1"/>
        </xdr:cNvPicPr>
      </xdr:nvPicPr>
      <xdr:blipFill>
        <a:blip r:embed="rId7"/>
        <a:srcRect l="8278" t="14299" r="8252" b="36785"/>
        <a:stretch>
          <a:fillRect/>
        </a:stretch>
      </xdr:blipFill>
      <xdr:spPr>
        <a:xfrm>
          <a:off x="4309745" y="4461510"/>
          <a:ext cx="882650" cy="879475"/>
        </a:xfrm>
        <a:prstGeom prst="rect">
          <a:avLst/>
        </a:prstGeom>
      </xdr:spPr>
    </xdr:pic>
    <xdr:clientData/>
  </xdr:twoCellAnchor>
  <xdr:twoCellAnchor>
    <xdr:from>
      <xdr:col>2</xdr:col>
      <xdr:colOff>51435</xdr:colOff>
      <xdr:row>5</xdr:row>
      <xdr:rowOff>85725</xdr:rowOff>
    </xdr:from>
    <xdr:to>
      <xdr:col>2</xdr:col>
      <xdr:colOff>1231900</xdr:colOff>
      <xdr:row>5</xdr:row>
      <xdr:rowOff>1205865</xdr:rowOff>
    </xdr:to>
    <xdr:pic>
      <xdr:nvPicPr>
        <xdr:cNvPr id="10" name="图片 9" descr="2025-01-22 11:53:06.68800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95245" y="7185025"/>
          <a:ext cx="1180465" cy="1120140"/>
        </a:xfrm>
        <a:prstGeom prst="rect">
          <a:avLst/>
        </a:prstGeom>
      </xdr:spPr>
    </xdr:pic>
    <xdr:clientData/>
  </xdr:twoCellAnchor>
  <xdr:twoCellAnchor>
    <xdr:from>
      <xdr:col>2</xdr:col>
      <xdr:colOff>1247775</xdr:colOff>
      <xdr:row>5</xdr:row>
      <xdr:rowOff>76200</xdr:rowOff>
    </xdr:from>
    <xdr:to>
      <xdr:col>2</xdr:col>
      <xdr:colOff>2515870</xdr:colOff>
      <xdr:row>5</xdr:row>
      <xdr:rowOff>1195705</xdr:rowOff>
    </xdr:to>
    <xdr:pic>
      <xdr:nvPicPr>
        <xdr:cNvPr id="11" name="图片 8" descr="2025-01-22 11:53:06.65800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791585" y="7175500"/>
          <a:ext cx="1268095" cy="1119505"/>
        </a:xfrm>
        <a:prstGeom prst="rect">
          <a:avLst/>
        </a:prstGeom>
      </xdr:spPr>
    </xdr:pic>
    <xdr:clientData/>
  </xdr:twoCellAnchor>
  <xdr:twoCellAnchor>
    <xdr:from>
      <xdr:col>2</xdr:col>
      <xdr:colOff>72390</xdr:colOff>
      <xdr:row>25</xdr:row>
      <xdr:rowOff>42545</xdr:rowOff>
    </xdr:from>
    <xdr:to>
      <xdr:col>2</xdr:col>
      <xdr:colOff>1497330</xdr:colOff>
      <xdr:row>25</xdr:row>
      <xdr:rowOff>1471930</xdr:rowOff>
    </xdr:to>
    <xdr:pic>
      <xdr:nvPicPr>
        <xdr:cNvPr id="27" name="图片 28" descr="8788092a92575f6dfb053e75c1072cb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16200" y="32465645"/>
          <a:ext cx="1424940" cy="1429385"/>
        </a:xfrm>
        <a:prstGeom prst="rect">
          <a:avLst/>
        </a:prstGeom>
      </xdr:spPr>
    </xdr:pic>
    <xdr:clientData/>
  </xdr:twoCellAnchor>
  <xdr:twoCellAnchor>
    <xdr:from>
      <xdr:col>2</xdr:col>
      <xdr:colOff>1691005</xdr:colOff>
      <xdr:row>25</xdr:row>
      <xdr:rowOff>119380</xdr:rowOff>
    </xdr:from>
    <xdr:to>
      <xdr:col>2</xdr:col>
      <xdr:colOff>2527300</xdr:colOff>
      <xdr:row>25</xdr:row>
      <xdr:rowOff>1499870</xdr:rowOff>
    </xdr:to>
    <xdr:pic>
      <xdr:nvPicPr>
        <xdr:cNvPr id="28" name="图片 29" descr="cead3811604ef75251e693864ab8a4b5"/>
        <xdr:cNvPicPr>
          <a:picLocks noChangeAspect="1"/>
        </xdr:cNvPicPr>
      </xdr:nvPicPr>
      <xdr:blipFill>
        <a:blip r:embed="rId11"/>
        <a:srcRect l="8106" t="12666" r="6724" b="15720"/>
        <a:stretch>
          <a:fillRect/>
        </a:stretch>
      </xdr:blipFill>
      <xdr:spPr>
        <a:xfrm>
          <a:off x="4234815" y="32542480"/>
          <a:ext cx="836295" cy="1380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zoomScale="130" zoomScaleNormal="130" workbookViewId="0">
      <selection activeCell="J3" sqref="J3"/>
    </sheetView>
  </sheetViews>
  <sheetFormatPr defaultColWidth="9" defaultRowHeight="14.25" outlineLevelCol="6"/>
  <cols>
    <col min="2" max="2" width="24.3833333333333" style="1" customWidth="1"/>
    <col min="3" max="3" width="35.8833333333333" customWidth="1"/>
    <col min="4" max="4" width="29.3833333333333" style="2" customWidth="1"/>
    <col min="6" max="6" width="10.1583333333333" customWidth="1"/>
    <col min="7" max="7" width="10.7166666666667" customWidth="1"/>
  </cols>
  <sheetData>
    <row r="1" ht="31" customHeight="1" spans="1:7">
      <c r="A1" s="3" t="s">
        <v>0</v>
      </c>
      <c r="B1" s="4"/>
      <c r="C1" s="4"/>
      <c r="D1" s="4"/>
      <c r="E1" s="4"/>
      <c r="F1" s="4"/>
      <c r="G1" s="4"/>
    </row>
    <row r="2" ht="64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ht="139" customHeight="1" spans="1:7">
      <c r="A3" s="7">
        <v>1</v>
      </c>
      <c r="B3" s="5" t="s">
        <v>8</v>
      </c>
      <c r="C3" s="8"/>
      <c r="D3" s="9" t="s">
        <v>9</v>
      </c>
      <c r="E3" s="8" t="s">
        <v>10</v>
      </c>
      <c r="F3" s="6" t="s">
        <v>11</v>
      </c>
      <c r="G3" s="6">
        <f>123*150</f>
        <v>18450</v>
      </c>
    </row>
    <row r="4" ht="112" customHeight="1" spans="1:7">
      <c r="A4" s="7">
        <v>2</v>
      </c>
      <c r="B4" s="7" t="s">
        <v>12</v>
      </c>
      <c r="C4" s="8"/>
      <c r="D4" s="9" t="s">
        <v>13</v>
      </c>
      <c r="E4" s="8" t="s">
        <v>14</v>
      </c>
      <c r="F4" s="6" t="s">
        <v>15</v>
      </c>
      <c r="G4" s="6">
        <f>100*55</f>
        <v>5500</v>
      </c>
    </row>
    <row r="5" ht="213" customHeight="1" spans="1:7">
      <c r="A5" s="7">
        <v>3</v>
      </c>
      <c r="B5" s="5" t="s">
        <v>16</v>
      </c>
      <c r="C5" s="8"/>
      <c r="D5" s="9" t="s">
        <v>17</v>
      </c>
      <c r="E5" s="8" t="s">
        <v>18</v>
      </c>
      <c r="F5" s="6" t="s">
        <v>19</v>
      </c>
      <c r="G5" s="6">
        <f>2500*8</f>
        <v>20000</v>
      </c>
    </row>
    <row r="6" ht="109" customHeight="1" spans="1:7">
      <c r="A6" s="7">
        <v>4</v>
      </c>
      <c r="B6" s="7" t="s">
        <v>20</v>
      </c>
      <c r="C6" s="8"/>
      <c r="D6" s="9" t="s">
        <v>21</v>
      </c>
      <c r="E6" s="8" t="s">
        <v>22</v>
      </c>
      <c r="F6" s="10" t="s">
        <v>23</v>
      </c>
      <c r="G6" s="6">
        <f>413*10</f>
        <v>4130</v>
      </c>
    </row>
    <row r="7" ht="99" customHeight="1" spans="1:7">
      <c r="A7" s="7">
        <v>5</v>
      </c>
      <c r="B7" s="5" t="s">
        <v>24</v>
      </c>
      <c r="C7" s="8" t="str">
        <f>_xlfn.DISPIMG("ID_CAF2B97D82394F42A2B0534C28BC35A5",1)</f>
        <v>=DISPIMG("ID_CAF2B97D82394F42A2B0534C28BC35A5",1)</v>
      </c>
      <c r="D7" s="9" t="s">
        <v>25</v>
      </c>
      <c r="E7" s="8" t="s">
        <v>18</v>
      </c>
      <c r="F7" s="6" t="s">
        <v>26</v>
      </c>
      <c r="G7" s="6">
        <f>500*8</f>
        <v>4000</v>
      </c>
    </row>
    <row r="8" ht="122" customHeight="1" spans="1:7">
      <c r="A8" s="7">
        <v>6</v>
      </c>
      <c r="B8" s="5" t="s">
        <v>27</v>
      </c>
      <c r="C8" s="8" t="str">
        <f>_xlfn.DISPIMG("ID_E37324F1B17840F09A0E7990768EA101",1)</f>
        <v>=DISPIMG("ID_E37324F1B17840F09A0E7990768EA101",1)</v>
      </c>
      <c r="D8" s="9" t="s">
        <v>28</v>
      </c>
      <c r="E8" s="8" t="s">
        <v>29</v>
      </c>
      <c r="F8" s="6" t="s">
        <v>30</v>
      </c>
      <c r="G8" s="6">
        <f>100*6</f>
        <v>600</v>
      </c>
    </row>
    <row r="9" ht="105" customHeight="1" spans="1:7">
      <c r="A9" s="7">
        <v>7</v>
      </c>
      <c r="B9" s="5" t="s">
        <v>31</v>
      </c>
      <c r="C9" s="8" t="str">
        <f>_xlfn.DISPIMG("ID_1B785F254BAA4764B9F960F5DD54B77D",1)</f>
        <v>=DISPIMG("ID_1B785F254BAA4764B9F960F5DD54B77D",1)</v>
      </c>
      <c r="D9" s="9" t="s">
        <v>32</v>
      </c>
      <c r="E9" s="8" t="s">
        <v>33</v>
      </c>
      <c r="F9" s="10" t="s">
        <v>34</v>
      </c>
      <c r="G9" s="6">
        <f>878*5</f>
        <v>4390</v>
      </c>
    </row>
    <row r="10" ht="109" customHeight="1" spans="1:7">
      <c r="A10" s="7">
        <v>8</v>
      </c>
      <c r="B10" s="7" t="s">
        <v>35</v>
      </c>
      <c r="C10" s="8"/>
      <c r="D10" s="9" t="s">
        <v>36</v>
      </c>
      <c r="E10" s="8" t="s">
        <v>37</v>
      </c>
      <c r="F10" s="6" t="s">
        <v>38</v>
      </c>
      <c r="G10" s="6">
        <f>280*10</f>
        <v>2800</v>
      </c>
    </row>
    <row r="11" ht="114" customHeight="1" spans="1:7">
      <c r="A11" s="7">
        <v>9</v>
      </c>
      <c r="B11" s="5" t="s">
        <v>39</v>
      </c>
      <c r="C11" s="8" t="str">
        <f>_xlfn.DISPIMG("ID_017DDF8B8BC94CE5A9688AE26AAA6BA6",1)</f>
        <v>=DISPIMG("ID_017DDF8B8BC94CE5A9688AE26AAA6BA6",1)</v>
      </c>
      <c r="D11" s="9" t="s">
        <v>40</v>
      </c>
      <c r="E11" s="8" t="s">
        <v>41</v>
      </c>
      <c r="F11" s="10" t="s">
        <v>42</v>
      </c>
      <c r="G11" s="6">
        <f>500*6</f>
        <v>3000</v>
      </c>
    </row>
    <row r="12" ht="109" customHeight="1" spans="1:7">
      <c r="A12" s="7">
        <v>10</v>
      </c>
      <c r="B12" s="5" t="s">
        <v>43</v>
      </c>
      <c r="C12" s="8" t="str">
        <f>_xlfn.DISPIMG("ID_5DAB0E37F7D0405D94CC3D4246710172",1)</f>
        <v>=DISPIMG("ID_5DAB0E37F7D0405D94CC3D4246710172",1)</v>
      </c>
      <c r="D12" s="9" t="s">
        <v>44</v>
      </c>
      <c r="E12" s="8" t="s">
        <v>45</v>
      </c>
      <c r="F12" s="10" t="s">
        <v>46</v>
      </c>
      <c r="G12" s="6">
        <f>400*2</f>
        <v>800</v>
      </c>
    </row>
    <row r="13" ht="131" customHeight="1" spans="1:7">
      <c r="A13" s="7">
        <v>11</v>
      </c>
      <c r="B13" s="5" t="s">
        <v>47</v>
      </c>
      <c r="C13" s="8" t="str">
        <f>_xlfn.DISPIMG("ID_AFF8BDFB4409430CB1837AC85A6A573A",1)</f>
        <v>=DISPIMG("ID_AFF8BDFB4409430CB1837AC85A6A573A",1)</v>
      </c>
      <c r="D13" s="9" t="s">
        <v>44</v>
      </c>
      <c r="E13" s="8" t="s">
        <v>45</v>
      </c>
      <c r="F13" s="10" t="s">
        <v>48</v>
      </c>
      <c r="G13" s="6">
        <f>600*2</f>
        <v>1200</v>
      </c>
    </row>
    <row r="14" ht="108" customHeight="1" spans="1:7">
      <c r="A14" s="7">
        <v>12</v>
      </c>
      <c r="B14" s="5" t="s">
        <v>49</v>
      </c>
      <c r="C14" s="8" t="str">
        <f>_xlfn.DISPIMG("ID_B041EC06C177476D83C718D9F7FD4522",1)</f>
        <v>=DISPIMG("ID_B041EC06C177476D83C718D9F7FD4522",1)</v>
      </c>
      <c r="D14" s="9" t="s">
        <v>50</v>
      </c>
      <c r="E14" s="8" t="s">
        <v>51</v>
      </c>
      <c r="F14" s="6" t="s">
        <v>52</v>
      </c>
      <c r="G14" s="6">
        <f>6000*1</f>
        <v>6000</v>
      </c>
    </row>
    <row r="15" ht="102" customHeight="1" spans="1:7">
      <c r="A15" s="7">
        <v>13</v>
      </c>
      <c r="B15" s="5" t="s">
        <v>53</v>
      </c>
      <c r="C15" s="8" t="str">
        <f>_xlfn.DISPIMG("ID_53885DB90FA1420CB7EFD909264D1A9E",1)</f>
        <v>=DISPIMG("ID_53885DB90FA1420CB7EFD909264D1A9E",1)</v>
      </c>
      <c r="D15" s="9" t="s">
        <v>54</v>
      </c>
      <c r="E15" s="8" t="s">
        <v>51</v>
      </c>
      <c r="F15" s="6" t="s">
        <v>55</v>
      </c>
      <c r="G15" s="6">
        <f>800*1</f>
        <v>800</v>
      </c>
    </row>
    <row r="16" ht="73" customHeight="1" spans="1:7">
      <c r="A16" s="7">
        <v>14</v>
      </c>
      <c r="B16" s="7" t="s">
        <v>56</v>
      </c>
      <c r="C16" s="8"/>
      <c r="D16" s="9" t="s">
        <v>57</v>
      </c>
      <c r="E16" s="8" t="s">
        <v>58</v>
      </c>
      <c r="F16" s="6" t="s">
        <v>59</v>
      </c>
      <c r="G16" s="6">
        <f>30*18</f>
        <v>540</v>
      </c>
    </row>
    <row r="17" ht="100" customHeight="1" spans="1:7">
      <c r="A17" s="7">
        <v>15</v>
      </c>
      <c r="B17" s="5" t="s">
        <v>60</v>
      </c>
      <c r="C17" s="8" t="str">
        <f>_xlfn.DISPIMG("ID_9AFB258FFEFB45AFBB3328B1E3EE5AA8",1)</f>
        <v>=DISPIMG("ID_9AFB258FFEFB45AFBB3328B1E3EE5AA8",1)</v>
      </c>
      <c r="D17" s="9" t="s">
        <v>61</v>
      </c>
      <c r="E17" s="8" t="s">
        <v>62</v>
      </c>
      <c r="F17" s="6" t="s">
        <v>63</v>
      </c>
      <c r="G17" s="6">
        <f>88*10</f>
        <v>880</v>
      </c>
    </row>
    <row r="18" ht="96" customHeight="1" spans="1:7">
      <c r="A18" s="7">
        <v>16</v>
      </c>
      <c r="B18" s="5" t="s">
        <v>64</v>
      </c>
      <c r="C18" s="8" t="str">
        <f>_xlfn.DISPIMG("ID_70BCFF0274D8449AA84A067D65EACB92",1)</f>
        <v>=DISPIMG("ID_70BCFF0274D8449AA84A067D65EACB92",1)</v>
      </c>
      <c r="D18" s="9" t="s">
        <v>65</v>
      </c>
      <c r="E18" s="8" t="s">
        <v>51</v>
      </c>
      <c r="F18" s="6" t="s">
        <v>66</v>
      </c>
      <c r="G18" s="6">
        <f>840*1</f>
        <v>840</v>
      </c>
    </row>
    <row r="19" ht="73" customHeight="1" spans="1:7">
      <c r="A19" s="7">
        <v>17</v>
      </c>
      <c r="B19" s="5" t="s">
        <v>67</v>
      </c>
      <c r="C19" s="8"/>
      <c r="D19" s="9" t="s">
        <v>68</v>
      </c>
      <c r="E19" s="8" t="s">
        <v>69</v>
      </c>
      <c r="F19" s="10" t="s">
        <v>70</v>
      </c>
      <c r="G19" s="6">
        <f>1.5*20</f>
        <v>30</v>
      </c>
    </row>
    <row r="20" ht="88" customHeight="1" spans="1:7">
      <c r="A20" s="7">
        <v>18</v>
      </c>
      <c r="B20" s="5" t="s">
        <v>71</v>
      </c>
      <c r="C20" s="8" t="str">
        <f>_xlfn.DISPIMG("ID_07D59E55870C49208A238F94D16BC644",1)</f>
        <v>=DISPIMG("ID_07D59E55870C49208A238F94D16BC644",1)</v>
      </c>
      <c r="D20" s="9" t="s">
        <v>72</v>
      </c>
      <c r="E20" s="8" t="s">
        <v>73</v>
      </c>
      <c r="F20" s="6" t="s">
        <v>74</v>
      </c>
      <c r="G20" s="6">
        <f>10*100</f>
        <v>1000</v>
      </c>
    </row>
    <row r="21" ht="90" customHeight="1" spans="1:7">
      <c r="A21" s="7">
        <v>19</v>
      </c>
      <c r="B21" s="5" t="s">
        <v>75</v>
      </c>
      <c r="C21" s="8" t="str">
        <f>_xlfn.DISPIMG("ID_871FC14CFB0E4FB681F635B667CC647A",1)</f>
        <v>=DISPIMG("ID_871FC14CFB0E4FB681F635B667CC647A",1)</v>
      </c>
      <c r="D21" s="9" t="s">
        <v>76</v>
      </c>
      <c r="E21" s="8" t="s">
        <v>77</v>
      </c>
      <c r="F21" s="6" t="s">
        <v>78</v>
      </c>
      <c r="G21" s="6">
        <f>70*4</f>
        <v>280</v>
      </c>
    </row>
    <row r="22" ht="100" customHeight="1" spans="1:7">
      <c r="A22" s="7">
        <v>20</v>
      </c>
      <c r="B22" s="7" t="s">
        <v>79</v>
      </c>
      <c r="C22" s="8"/>
      <c r="D22" s="9" t="s">
        <v>80</v>
      </c>
      <c r="E22" s="8" t="s">
        <v>81</v>
      </c>
      <c r="F22" s="6">
        <v>946.2</v>
      </c>
      <c r="G22" s="6">
        <f>94.62*10</f>
        <v>946.2</v>
      </c>
    </row>
    <row r="23" ht="83" customHeight="1" spans="1:7">
      <c r="A23" s="7">
        <v>21</v>
      </c>
      <c r="B23" s="5" t="s">
        <v>82</v>
      </c>
      <c r="C23" s="8"/>
      <c r="D23" s="9" t="s">
        <v>83</v>
      </c>
      <c r="E23" s="8" t="s">
        <v>81</v>
      </c>
      <c r="F23" s="6">
        <v>500</v>
      </c>
      <c r="G23" s="6">
        <f>500*1</f>
        <v>500</v>
      </c>
    </row>
    <row r="24" ht="97" customHeight="1" spans="1:7">
      <c r="A24" s="7">
        <v>22</v>
      </c>
      <c r="B24" s="5" t="s">
        <v>84</v>
      </c>
      <c r="C24" s="8" t="str">
        <f>_xlfn.DISPIMG("ID_D39001FE5BFB4FBFBCA9FAA2ED7C1EA4",1)</f>
        <v>=DISPIMG("ID_D39001FE5BFB4FBFBCA9FAA2ED7C1EA4",1)</v>
      </c>
      <c r="D24" s="9" t="s">
        <v>85</v>
      </c>
      <c r="E24" s="8" t="s">
        <v>86</v>
      </c>
      <c r="F24" s="6" t="s">
        <v>87</v>
      </c>
      <c r="G24" s="6">
        <f>30*8</f>
        <v>240</v>
      </c>
    </row>
    <row r="25" ht="86" customHeight="1" spans="1:7">
      <c r="A25" s="7">
        <v>23</v>
      </c>
      <c r="B25" s="5" t="s">
        <v>88</v>
      </c>
      <c r="C25" s="8"/>
      <c r="D25" s="9" t="s">
        <v>89</v>
      </c>
      <c r="E25" s="8" t="s">
        <v>90</v>
      </c>
      <c r="F25" s="6" t="s">
        <v>91</v>
      </c>
      <c r="G25" s="6">
        <f>20*20</f>
        <v>400</v>
      </c>
    </row>
    <row r="26" ht="174" customHeight="1" spans="1:7">
      <c r="A26" s="7">
        <v>24</v>
      </c>
      <c r="B26" s="5" t="s">
        <v>92</v>
      </c>
      <c r="C26" s="8"/>
      <c r="D26" s="9" t="s">
        <v>93</v>
      </c>
      <c r="E26" s="8" t="s">
        <v>94</v>
      </c>
      <c r="F26" s="6" t="s">
        <v>95</v>
      </c>
      <c r="G26" s="6">
        <f>384*12</f>
        <v>4608</v>
      </c>
    </row>
    <row r="27" ht="115" customHeight="1" spans="1:7">
      <c r="A27" s="7">
        <v>25</v>
      </c>
      <c r="B27" s="6" t="s">
        <v>96</v>
      </c>
      <c r="C27" s="8" t="str">
        <f>_xlfn.DISPIMG("ID_720EDEA444634A3BAE6958B743C202D9",1)</f>
        <v>=DISPIMG("ID_720EDEA444634A3BAE6958B743C202D9",1)</v>
      </c>
      <c r="D27" s="9" t="s">
        <v>97</v>
      </c>
      <c r="E27" s="8" t="s">
        <v>98</v>
      </c>
      <c r="F27" s="6" t="s">
        <v>99</v>
      </c>
      <c r="G27" s="6">
        <f>400*12</f>
        <v>4800</v>
      </c>
    </row>
    <row r="28" ht="99" customHeight="1" spans="1:7">
      <c r="A28" s="7">
        <v>26</v>
      </c>
      <c r="B28" s="5" t="s">
        <v>100</v>
      </c>
      <c r="C28" s="8" t="str">
        <f>_xlfn.DISPIMG("ID_EC1D07A657E5471A86AB364A1DD9DDD9",1)</f>
        <v>=DISPIMG("ID_EC1D07A657E5471A86AB364A1DD9DDD9",1)</v>
      </c>
      <c r="D28" s="9" t="s">
        <v>101</v>
      </c>
      <c r="E28" s="8" t="s">
        <v>102</v>
      </c>
      <c r="F28" s="6" t="s">
        <v>103</v>
      </c>
      <c r="G28" s="6">
        <f>700*5</f>
        <v>3500</v>
      </c>
    </row>
    <row r="29" ht="93" customHeight="1" spans="1:7">
      <c r="A29" s="7">
        <v>27</v>
      </c>
      <c r="B29" s="5" t="s">
        <v>104</v>
      </c>
      <c r="C29" s="8" t="str">
        <f>_xlfn.DISPIMG("ID_9045183B99B04935822FC93ECC04D8B2",1)</f>
        <v>=DISPIMG("ID_9045183B99B04935822FC93ECC04D8B2",1)</v>
      </c>
      <c r="D29" s="9" t="s">
        <v>105</v>
      </c>
      <c r="E29" s="8" t="s">
        <v>106</v>
      </c>
      <c r="F29" s="6" t="s">
        <v>107</v>
      </c>
      <c r="G29" s="6">
        <f>428*4</f>
        <v>1712</v>
      </c>
    </row>
    <row r="30" ht="97" customHeight="1" spans="1:7">
      <c r="A30" s="7">
        <v>28</v>
      </c>
      <c r="B30" s="5" t="s">
        <v>108</v>
      </c>
      <c r="C30" s="8" t="str">
        <f>_xlfn.DISPIMG("ID_211CFECB7111448488D1217BD047AB1B",1)</f>
        <v>=DISPIMG("ID_211CFECB7111448488D1217BD047AB1B",1)</v>
      </c>
      <c r="D30" s="9" t="s">
        <v>109</v>
      </c>
      <c r="E30" s="8" t="s">
        <v>110</v>
      </c>
      <c r="F30" s="10" t="s">
        <v>111</v>
      </c>
      <c r="G30" s="6">
        <f>68*10</f>
        <v>680</v>
      </c>
    </row>
    <row r="31" ht="45" customHeight="1" spans="1:7">
      <c r="A31" s="7" t="s">
        <v>112</v>
      </c>
      <c r="B31" s="7"/>
      <c r="C31" s="7"/>
      <c r="D31" s="7"/>
      <c r="E31" s="8"/>
      <c r="F31" s="6"/>
      <c r="G31" s="5">
        <f>SUM(G3:G30)</f>
        <v>92626.2</v>
      </c>
    </row>
  </sheetData>
  <mergeCells count="2">
    <mergeCell ref="A1:G1"/>
    <mergeCell ref="A31:D31"/>
  </mergeCells>
  <pageMargins left="0.7" right="0.7" top="0.75" bottom="0.75" header="0.3" footer="0.3"/>
  <pageSetup paperSize="9" scale="5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</dc:creator>
  <cp:lastModifiedBy>力赞</cp:lastModifiedBy>
  <dcterms:created xsi:type="dcterms:W3CDTF">2023-05-12T11:15:00Z</dcterms:created>
  <dcterms:modified xsi:type="dcterms:W3CDTF">2025-11-07T08:44:48Z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A300974CC164404C828B2C5476E78EF0_13</vt:lpwstr>
  </property>
</Properties>
</file>