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汇总表" sheetId="8" r:id="rId1"/>
    <sheet name="明细表" sheetId="7" r:id="rId2"/>
    <sheet name="水处理汇总表" sheetId="6" state="hidden" r:id="rId3"/>
    <sheet name="水处理材料明细表" sheetId="2" state="hidden" r:id="rId4"/>
  </sheets>
  <definedNames>
    <definedName name="_xlnm._FilterDatabase" localSheetId="1" hidden="1">明细表!$A$1:$H$128</definedName>
    <definedName name="_xlnm._FilterDatabase" localSheetId="2" hidden="1">水处理汇总表!$H$2:$H$12</definedName>
    <definedName name="_xlnm._FilterDatabase" localSheetId="3" hidden="1">水处理材料明细表!$A$2:$K$511</definedName>
    <definedName name="_xlnm.Print_Area" localSheetId="3">水处理材料明细表!$A$1:$H$511</definedName>
    <definedName name="_xlnm.Print_Titles" localSheetId="3">水处理材料明细表!$1:$2</definedName>
    <definedName name="_xlnm.Print_Area" localSheetId="2">水处理汇总表!$A$1:$M$12</definedName>
    <definedName name="_xlnm.Print_Area" localSheetId="1">明细表!$A$1:$H$128</definedName>
    <definedName name="_xlnm.Print_Titles" localSheetId="1">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<sst xmlns="http://schemas.openxmlformats.org/spreadsheetml/2006/main" count="2248" uniqueCount="108">
  <si>
    <t>水处理材料更换采购项目</t>
  </si>
  <si>
    <t>单位：元</t>
  </si>
  <si>
    <t>序号</t>
  </si>
  <si>
    <t>名称</t>
  </si>
  <si>
    <t>规格</t>
  </si>
  <si>
    <t>材质</t>
  </si>
  <si>
    <t>单位</t>
  </si>
  <si>
    <t>数量</t>
  </si>
  <si>
    <t>单价</t>
  </si>
  <si>
    <t>总价</t>
  </si>
  <si>
    <t>备注</t>
  </si>
  <si>
    <t>管式斜管</t>
  </si>
  <si>
    <t>φ30mm，壁厚0.6mm，L=1000mm，倾斜角60°，含斜管支架</t>
  </si>
  <si>
    <t>聚丙烯乙丙共聚（PP）</t>
  </si>
  <si>
    <t>m2</t>
  </si>
  <si>
    <t>单价包含拆除原斜管填料及拆除需更换的支架</t>
  </si>
  <si>
    <t>集水槽维修加固</t>
  </si>
  <si>
    <t>原集水槽调平，316不锈钢支架固定</t>
  </si>
  <si>
    <t>316不锈钢</t>
  </si>
  <si>
    <t>套</t>
  </si>
  <si>
    <t>活性炭</t>
  </si>
  <si>
    <t>粒径0.8-6mm，碘值900mg/g</t>
  </si>
  <si>
    <t>木质</t>
  </si>
  <si>
    <t>t</t>
  </si>
  <si>
    <t>石英砂</t>
  </si>
  <si>
    <t>粒径0.5-1mm，K80=2</t>
  </si>
  <si>
    <t>海砂</t>
  </si>
  <si>
    <t>粒径2-8mm,K80=2</t>
  </si>
  <si>
    <t>承托层</t>
  </si>
  <si>
    <t>粒径8-25mm,K80=2</t>
  </si>
  <si>
    <t>卵石</t>
  </si>
  <si>
    <t>滤网，变形滤帽更换、滤板维护安装</t>
  </si>
  <si>
    <t>开比5.7%</t>
  </si>
  <si>
    <t>尼龙</t>
  </si>
  <si>
    <t>进料孔胶垫</t>
  </si>
  <si>
    <t>φ600-800</t>
  </si>
  <si>
    <t>塑料</t>
  </si>
  <si>
    <t>合计</t>
  </si>
  <si>
    <t>中敖水厂（5000+2000=7000)</t>
  </si>
  <si>
    <t/>
  </si>
  <si>
    <t>沉淀池5000m3/d</t>
  </si>
  <si>
    <t>过滤池5000m3/d</t>
  </si>
  <si>
    <t>金盆水厂（200+1000=1200)</t>
  </si>
  <si>
    <t>沉淀池200m3/d</t>
  </si>
  <si>
    <t>过滤池200m3/d</t>
  </si>
  <si>
    <t>沉淀池1000m3/d</t>
  </si>
  <si>
    <t>过滤池1000m3/d</t>
  </si>
  <si>
    <t>天台水厂（500+500=1000)</t>
  </si>
  <si>
    <t>过滤池500m3/d</t>
  </si>
  <si>
    <t>先进水厂（200)</t>
  </si>
  <si>
    <t>高坪水厂（500+500=1000)</t>
  </si>
  <si>
    <t>沉淀池500m3/d</t>
  </si>
  <si>
    <t>铁山水厂（2000)</t>
  </si>
  <si>
    <t>沉淀池2000m3/d</t>
  </si>
  <si>
    <t>宝山水厂（500+1000=1500)</t>
  </si>
  <si>
    <t>珠溪水厂（5000)</t>
  </si>
  <si>
    <t>预沉池5000m3/d</t>
  </si>
  <si>
    <t>龙石水厂（1000)</t>
  </si>
  <si>
    <t>预沉池1000m3/d</t>
  </si>
  <si>
    <t>土门水厂（500)</t>
  </si>
  <si>
    <t>子店水厂（500+500=1000)</t>
  </si>
  <si>
    <t>红旗水厂（1000)</t>
  </si>
  <si>
    <t>国梁水厂（500+1000=1500)</t>
  </si>
  <si>
    <t>雍溪水厂（2000)</t>
  </si>
  <si>
    <t>预沉池2000m3/d</t>
  </si>
  <si>
    <t>黄木沟水厂（1000+500=1500)</t>
  </si>
  <si>
    <t>沉淀池500m3/d钢结构</t>
  </si>
  <si>
    <t>协丰水厂（2000)</t>
  </si>
  <si>
    <t>询价审核汇总对比表</t>
  </si>
  <si>
    <t>送审</t>
  </si>
  <si>
    <t>审核</t>
  </si>
  <si>
    <t>审减-/审增+</t>
  </si>
  <si>
    <t>1立方=吨</t>
  </si>
  <si>
    <t>金额</t>
  </si>
  <si>
    <t>1.5-1.8</t>
  </si>
  <si>
    <t>1.6-1.8</t>
  </si>
  <si>
    <t>水处理材料更换明细表</t>
  </si>
  <si>
    <t>送审单价（元）</t>
  </si>
  <si>
    <t>送审金额（元）</t>
  </si>
  <si>
    <t>分级编号</t>
  </si>
  <si>
    <t>分级</t>
  </si>
  <si>
    <t>宝顶水厂（3000+2000=5000)</t>
  </si>
  <si>
    <t>沉淀池3000m3/d</t>
  </si>
  <si>
    <t>集水槽</t>
  </si>
  <si>
    <t>B=200mm,H=450mm，δ=4mm</t>
  </si>
  <si>
    <t>m</t>
  </si>
  <si>
    <t>过滤池3000m3/d</t>
  </si>
  <si>
    <t>沉淀池2000m3/d钢结构</t>
  </si>
  <si>
    <t>过滤池2000m3/d钢结构</t>
  </si>
  <si>
    <t>回龙水厂（1000+2000=3000)</t>
  </si>
  <si>
    <t>智凤水厂（1000+2000=3000)</t>
  </si>
  <si>
    <t>弥陀水厂（1000+3000=4000)</t>
  </si>
  <si>
    <t>沉淀池3000m3/d钢结构</t>
  </si>
  <si>
    <t>过滤池3000m3/d钢结构</t>
  </si>
  <si>
    <t>双柏水厂（500+300=800)</t>
  </si>
  <si>
    <t>沉淀池300m3/d</t>
  </si>
  <si>
    <t>过滤池300m3/d</t>
  </si>
  <si>
    <t>过滤池500m3/d钢结构</t>
  </si>
  <si>
    <t>前进水厂（500+1000=1500)</t>
  </si>
  <si>
    <t>宝林水厂（500)</t>
  </si>
  <si>
    <t>瓦厂沟水厂（500)</t>
  </si>
  <si>
    <t>三驱水厂（5000)</t>
  </si>
  <si>
    <t>过滤池2000m3/d</t>
  </si>
  <si>
    <t>季家水厂（1000+1000=2000)</t>
  </si>
  <si>
    <t>预沉池500m3/d</t>
  </si>
  <si>
    <t>宝兴水厂（1000+3000=4000)</t>
  </si>
  <si>
    <t>沙坝水厂（500)</t>
  </si>
  <si>
    <t>古龙水厂（3000)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</si>
</sst>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%"/>
    <numFmt numFmtId="179" formatCode="0.00_ "/>
  </numFmts>
  <fonts count="32">
    <font>
      <sz val="11"/>
      <color theme="1"/>
      <name val="微软雅黑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6"/>
      <color theme="1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微软雅黑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微软雅黑"/>
      <charset val="134"/>
    </font>
    <font>
      <sz val="16"/>
      <color theme="1"/>
      <name val="微软雅黑"/>
      <charset val="134"/>
    </font>
    <font>
      <sz val="10"/>
      <color theme="1"/>
      <name val="微软雅黑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8" borderId="18" applyNumberFormat="0" applyAlignment="0" applyProtection="0">
      <alignment vertical="center"/>
    </xf>
    <xf numFmtId="0" fontId="23" fillId="8" borderId="17" applyNumberFormat="0" applyAlignment="0" applyProtection="0">
      <alignment vertical="center"/>
    </xf>
    <xf numFmtId="0" fontId="24" fillId="9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76" fontId="4" fillId="0" borderId="0" xfId="0" applyNumberFormat="1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8" fontId="9" fillId="0" borderId="3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79" fontId="0" fillId="0" borderId="3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eetMetadata" Target="metadata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D17" sqref="D17"/>
    </sheetView>
  </sheetViews>
  <sheetFormatPr defaultColWidth="9.22962962962963" defaultRowHeight="16.5"/>
  <cols>
    <col min="1" max="1" width="4.88888888888889" customWidth="1"/>
    <col min="2" max="2" width="16.4444444444444" customWidth="1"/>
    <col min="3" max="3" width="20.4222222222222" customWidth="1"/>
    <col min="4" max="4" width="10.1111111111111" customWidth="1"/>
    <col min="5" max="5" width="6.22222222222222" customWidth="1"/>
    <col min="6" max="6" width="7.78518518518518" customWidth="1"/>
    <col min="7" max="7" width="7.77777777777778" customWidth="1"/>
    <col min="8" max="8" width="12" customWidth="1"/>
    <col min="9" max="9" width="19.4444444444444" style="29" customWidth="1"/>
    <col min="10" max="10" width="11.1111111111111"/>
  </cols>
  <sheetData>
    <row r="1" customFormat="1" ht="53" customHeight="1" spans="1:9">
      <c r="A1" s="81" t="s">
        <v>0</v>
      </c>
      <c r="B1" s="81"/>
      <c r="C1" s="81"/>
      <c r="D1" s="81"/>
      <c r="E1" s="81"/>
      <c r="F1" s="81"/>
      <c r="G1" s="81"/>
      <c r="H1" s="81"/>
      <c r="I1" s="32" t="s">
        <v>1</v>
      </c>
    </row>
    <row r="2" s="1" customFormat="1" ht="40" customHeight="1" spans="1:9">
      <c r="A2" s="23" t="s">
        <v>2</v>
      </c>
      <c r="B2" s="23" t="s">
        <v>3</v>
      </c>
      <c r="C2" s="23" t="s">
        <v>4</v>
      </c>
      <c r="D2" s="22" t="s">
        <v>5</v>
      </c>
      <c r="E2" s="23" t="s">
        <v>6</v>
      </c>
      <c r="F2" s="23" t="s">
        <v>7</v>
      </c>
      <c r="G2" s="82" t="s">
        <v>8</v>
      </c>
      <c r="H2" s="82" t="s">
        <v>9</v>
      </c>
      <c r="I2" s="24" t="s">
        <v>10</v>
      </c>
    </row>
    <row r="3" s="80" customFormat="1" ht="53" customHeight="1" spans="1:9">
      <c r="A3" s="38">
        <f>SUBTOTAL(103,B3:B$3)*1</f>
        <v>1</v>
      </c>
      <c r="B3" s="39" t="s">
        <v>11</v>
      </c>
      <c r="C3" s="39" t="s">
        <v>12</v>
      </c>
      <c r="D3" s="38" t="s">
        <v>13</v>
      </c>
      <c r="E3" s="38" t="s">
        <v>14</v>
      </c>
      <c r="F3" s="38" cm="1">
        <f t="array" ref="F3:F10">SUMIFS(水处理材料明细表!F3:F511,水处理材料明细表!B3:B511,B3:B10,水处理材料明细表!C3:C511,C3:C10)</f>
        <v>247.46</v>
      </c>
      <c r="G3" s="38">
        <v>705</v>
      </c>
      <c r="H3" s="38">
        <f>G3*F3</f>
        <v>174459.3</v>
      </c>
      <c r="I3" s="38" t="s">
        <v>15</v>
      </c>
    </row>
    <row r="4" s="1" customFormat="1" ht="40" customHeight="1" spans="1:9">
      <c r="A4" s="38">
        <f>SUBTOTAL(103,B$3:B4)*1</f>
        <v>2</v>
      </c>
      <c r="B4" s="39" t="s">
        <v>16</v>
      </c>
      <c r="C4" s="39" t="s">
        <v>17</v>
      </c>
      <c r="D4" s="38" t="s">
        <v>18</v>
      </c>
      <c r="E4" s="38" t="s">
        <v>19</v>
      </c>
      <c r="F4" s="38">
        <v>6</v>
      </c>
      <c r="G4" s="38">
        <v>410</v>
      </c>
      <c r="H4" s="38">
        <f>G4*F4</f>
        <v>2460</v>
      </c>
      <c r="I4" s="36"/>
    </row>
    <row r="5" s="1" customFormat="1" ht="40" customHeight="1" spans="1:9">
      <c r="A5" s="38">
        <f>SUBTOTAL(103,B$3:B5)*1</f>
        <v>3</v>
      </c>
      <c r="B5" s="39" t="s">
        <v>20</v>
      </c>
      <c r="C5" s="39" t="s">
        <v>21</v>
      </c>
      <c r="D5" s="36" t="s">
        <v>22</v>
      </c>
      <c r="E5" s="38" t="s">
        <v>23</v>
      </c>
      <c r="F5" s="36">
        <v>39.7</v>
      </c>
      <c r="G5" s="38">
        <v>2850</v>
      </c>
      <c r="H5" s="38">
        <f>G5*F5</f>
        <v>113145</v>
      </c>
      <c r="I5" s="36"/>
    </row>
    <row r="6" s="80" customFormat="1" ht="40" customHeight="1" spans="1:9">
      <c r="A6" s="83">
        <f>SUBTOTAL(103,B$3:B6)*1</f>
        <v>4</v>
      </c>
      <c r="B6" s="84" t="s">
        <v>24</v>
      </c>
      <c r="C6" s="84" t="s">
        <v>25</v>
      </c>
      <c r="D6" s="85" t="s">
        <v>26</v>
      </c>
      <c r="E6" s="83" t="s">
        <v>23</v>
      </c>
      <c r="F6" s="85">
        <v>91.3</v>
      </c>
      <c r="G6" s="86">
        <f>(790+860)/2</f>
        <v>825</v>
      </c>
      <c r="H6" s="86">
        <f>G6*F6</f>
        <v>75322.5</v>
      </c>
      <c r="I6" s="45"/>
    </row>
    <row r="7" s="80" customFormat="1" ht="40" customHeight="1" spans="1:9">
      <c r="A7" s="53">
        <f>SUBTOTAL(103,B$3:B7)*1</f>
        <v>5</v>
      </c>
      <c r="B7" s="54" t="s">
        <v>24</v>
      </c>
      <c r="C7" s="54" t="s">
        <v>27</v>
      </c>
      <c r="D7" s="55" t="s">
        <v>26</v>
      </c>
      <c r="E7" s="53" t="s">
        <v>23</v>
      </c>
      <c r="F7" s="55">
        <v>13.25</v>
      </c>
      <c r="G7" s="38">
        <v>725</v>
      </c>
      <c r="H7" s="38">
        <f t="shared" ref="H3:H10" si="0">G7*F7</f>
        <v>9606.25</v>
      </c>
      <c r="I7" s="36"/>
    </row>
    <row r="8" s="80" customFormat="1" ht="40" customHeight="1" spans="1:9">
      <c r="A8" s="53">
        <f>SUBTOTAL(103,B$3:B8)*1</f>
        <v>6</v>
      </c>
      <c r="B8" s="54" t="s">
        <v>28</v>
      </c>
      <c r="C8" s="54" t="s">
        <v>29</v>
      </c>
      <c r="D8" s="55" t="s">
        <v>30</v>
      </c>
      <c r="E8" s="53" t="s">
        <v>23</v>
      </c>
      <c r="F8" s="55">
        <v>18.77</v>
      </c>
      <c r="G8" s="87">
        <f>(410+260)/2</f>
        <v>335</v>
      </c>
      <c r="H8" s="38">
        <f t="shared" si="0"/>
        <v>6287.95</v>
      </c>
      <c r="I8" s="36"/>
    </row>
    <row r="9" s="1" customFormat="1" ht="40" customHeight="1" spans="1:9">
      <c r="A9" s="53">
        <f>SUBTOTAL(103,B$3:B9)*1</f>
        <v>7</v>
      </c>
      <c r="B9" s="54" t="s">
        <v>31</v>
      </c>
      <c r="C9" s="54" t="s">
        <v>32</v>
      </c>
      <c r="D9" s="55" t="s">
        <v>33</v>
      </c>
      <c r="E9" s="53" t="s">
        <v>14</v>
      </c>
      <c r="F9" s="55">
        <v>71.26</v>
      </c>
      <c r="G9" s="38">
        <v>55</v>
      </c>
      <c r="H9" s="38">
        <f t="shared" si="0"/>
        <v>3919.3</v>
      </c>
      <c r="I9" s="36"/>
    </row>
    <row r="10" s="1" customFormat="1" ht="40" customHeight="1" spans="1:9">
      <c r="A10" s="88">
        <f>SUBTOTAL(103,B$3:B10)*1</f>
        <v>8</v>
      </c>
      <c r="B10" s="89" t="s">
        <v>34</v>
      </c>
      <c r="C10" s="89" t="s">
        <v>35</v>
      </c>
      <c r="D10" s="90" t="s">
        <v>36</v>
      </c>
      <c r="E10" s="88" t="s">
        <v>19</v>
      </c>
      <c r="F10" s="90">
        <v>14</v>
      </c>
      <c r="G10" s="91">
        <v>170</v>
      </c>
      <c r="H10" s="38">
        <f t="shared" si="0"/>
        <v>2380</v>
      </c>
      <c r="I10" s="36"/>
    </row>
    <row r="11" s="28" customFormat="1" ht="40" customHeight="1" spans="1:9">
      <c r="A11" s="92" t="s">
        <v>37</v>
      </c>
      <c r="B11" s="93"/>
      <c r="C11" s="93"/>
      <c r="D11" s="93"/>
      <c r="E11" s="93"/>
      <c r="F11" s="93"/>
      <c r="G11" s="94"/>
      <c r="H11" s="60">
        <f>SUM(H3:H10)</f>
        <v>387580.3</v>
      </c>
      <c r="I11" s="95"/>
    </row>
  </sheetData>
  <mergeCells count="2">
    <mergeCell ref="A1:H1"/>
    <mergeCell ref="A11:G1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tabSelected="1" workbookViewId="0">
      <selection activeCell="I8" sqref="I8"/>
    </sheetView>
  </sheetViews>
  <sheetFormatPr defaultColWidth="8.88888888888889" defaultRowHeight="16.5" outlineLevelCol="7"/>
  <cols>
    <col min="1" max="1" width="3.79259259259259" customWidth="1"/>
    <col min="2" max="2" width="27.5555555555556" style="66" customWidth="1"/>
    <col min="3" max="3" width="30" style="67" customWidth="1"/>
    <col min="4" max="4" width="12.1111111111111" style="67" customWidth="1"/>
    <col min="5" max="5" width="8.55555555555556" style="29" customWidth="1"/>
    <col min="6" max="6" width="9" style="29" customWidth="1"/>
    <col min="7" max="7" width="10" style="29" customWidth="1"/>
    <col min="8" max="8" width="14.4444444444444" style="29" customWidth="1"/>
    <col min="10" max="10" width="9.22222222222222"/>
  </cols>
  <sheetData>
    <row r="1" ht="39" customHeight="1" spans="1:8">
      <c r="A1" s="68" t="s">
        <v>0</v>
      </c>
      <c r="B1" s="69"/>
      <c r="C1" s="68"/>
      <c r="D1" s="68"/>
      <c r="E1" s="68"/>
      <c r="F1" s="68"/>
      <c r="G1" s="68"/>
      <c r="H1" s="68"/>
    </row>
    <row r="2" customFormat="1" ht="23" customHeight="1" spans="1:8">
      <c r="A2" s="68"/>
      <c r="B2" s="69"/>
      <c r="C2" s="68"/>
      <c r="D2" s="68"/>
      <c r="E2" s="68"/>
      <c r="F2" s="68"/>
      <c r="G2" s="70" t="s">
        <v>1</v>
      </c>
      <c r="H2" s="70"/>
    </row>
    <row r="3" s="64" customFormat="1" ht="44" customHeight="1" spans="1:8">
      <c r="A3" s="71" t="s">
        <v>2</v>
      </c>
      <c r="B3" s="72" t="s">
        <v>3</v>
      </c>
      <c r="C3" s="72" t="s">
        <v>4</v>
      </c>
      <c r="D3" s="72" t="s">
        <v>5</v>
      </c>
      <c r="E3" s="71" t="s">
        <v>6</v>
      </c>
      <c r="F3" s="71" t="s">
        <v>7</v>
      </c>
      <c r="G3" s="71" t="s">
        <v>8</v>
      </c>
      <c r="H3" s="71" t="s">
        <v>9</v>
      </c>
    </row>
    <row r="4" s="65" customFormat="1" ht="44" customHeight="1" spans="1:8">
      <c r="A4" s="71">
        <v>1</v>
      </c>
      <c r="B4" s="73" t="s">
        <v>38</v>
      </c>
      <c r="C4" s="72"/>
      <c r="D4" s="72"/>
      <c r="E4" s="71"/>
      <c r="F4" s="71"/>
      <c r="G4" s="71"/>
      <c r="H4" s="71"/>
    </row>
    <row r="5" s="65" customFormat="1" ht="44" customHeight="1" spans="1:8">
      <c r="A5" s="71" t="s">
        <v>39</v>
      </c>
      <c r="B5" s="73" t="s">
        <v>40</v>
      </c>
      <c r="C5" s="72"/>
      <c r="D5" s="72"/>
      <c r="E5" s="71"/>
      <c r="F5" s="71"/>
      <c r="G5" s="71"/>
      <c r="H5" s="71"/>
    </row>
    <row r="6" s="65" customFormat="1" ht="44" customHeight="1" spans="1:8">
      <c r="A6" s="71" t="s">
        <v>39</v>
      </c>
      <c r="B6" s="73" t="s">
        <v>11</v>
      </c>
      <c r="C6" s="72" t="s">
        <v>12</v>
      </c>
      <c r="D6" s="72" t="s">
        <v>13</v>
      </c>
      <c r="E6" s="71" t="s">
        <v>14</v>
      </c>
      <c r="F6" s="71">
        <v>48</v>
      </c>
      <c r="G6" s="71">
        <v>705</v>
      </c>
      <c r="H6" s="71">
        <f t="shared" ref="H6:H13" si="0">G6*F6</f>
        <v>33840</v>
      </c>
    </row>
    <row r="7" s="65" customFormat="1" ht="44" customHeight="1" spans="1:8">
      <c r="A7" s="71" t="s">
        <v>39</v>
      </c>
      <c r="B7" s="73" t="s">
        <v>41</v>
      </c>
      <c r="C7" s="72"/>
      <c r="D7" s="72"/>
      <c r="E7" s="71"/>
      <c r="F7" s="71"/>
      <c r="G7" s="71"/>
      <c r="H7" s="71"/>
    </row>
    <row r="8" s="65" customFormat="1" ht="44" customHeight="1" spans="1:8">
      <c r="A8" s="71" t="s">
        <v>39</v>
      </c>
      <c r="B8" s="73" t="s">
        <v>20</v>
      </c>
      <c r="C8" s="72" t="s">
        <v>21</v>
      </c>
      <c r="D8" s="72" t="s">
        <v>22</v>
      </c>
      <c r="E8" s="71" t="s">
        <v>23</v>
      </c>
      <c r="F8" s="71">
        <v>17.3</v>
      </c>
      <c r="G8" s="71">
        <v>2850</v>
      </c>
      <c r="H8" s="71">
        <f t="shared" si="0"/>
        <v>49305</v>
      </c>
    </row>
    <row r="9" s="65" customFormat="1" ht="44" customHeight="1" spans="1:8">
      <c r="A9" s="71" t="s">
        <v>39</v>
      </c>
      <c r="B9" s="73" t="s">
        <v>24</v>
      </c>
      <c r="C9" s="72" t="s">
        <v>25</v>
      </c>
      <c r="D9" s="72" t="s">
        <v>26</v>
      </c>
      <c r="E9" s="71" t="s">
        <v>23</v>
      </c>
      <c r="F9" s="71">
        <v>37.6</v>
      </c>
      <c r="G9" s="71">
        <v>825</v>
      </c>
      <c r="H9" s="71">
        <f t="shared" si="0"/>
        <v>31020</v>
      </c>
    </row>
    <row r="10" s="65" customFormat="1" ht="44" customHeight="1" spans="1:8">
      <c r="A10" s="71" t="s">
        <v>39</v>
      </c>
      <c r="B10" s="73" t="s">
        <v>24</v>
      </c>
      <c r="C10" s="72" t="s">
        <v>27</v>
      </c>
      <c r="D10" s="72" t="s">
        <v>26</v>
      </c>
      <c r="E10" s="71" t="s">
        <v>23</v>
      </c>
      <c r="F10" s="71">
        <v>5.3</v>
      </c>
      <c r="G10" s="71">
        <v>725</v>
      </c>
      <c r="H10" s="71">
        <f t="shared" si="0"/>
        <v>3842.5</v>
      </c>
    </row>
    <row r="11" s="65" customFormat="1" ht="44" customHeight="1" spans="1:8">
      <c r="A11" s="71" t="s">
        <v>39</v>
      </c>
      <c r="B11" s="73" t="s">
        <v>28</v>
      </c>
      <c r="C11" s="72" t="s">
        <v>29</v>
      </c>
      <c r="D11" s="72" t="s">
        <v>30</v>
      </c>
      <c r="E11" s="71" t="s">
        <v>23</v>
      </c>
      <c r="F11" s="71">
        <v>5.3</v>
      </c>
      <c r="G11" s="71">
        <v>335</v>
      </c>
      <c r="H11" s="71">
        <f t="shared" si="0"/>
        <v>1775.5</v>
      </c>
    </row>
    <row r="12" s="65" customFormat="1" ht="44" customHeight="1" spans="1:8">
      <c r="A12" s="71" t="s">
        <v>39</v>
      </c>
      <c r="B12" s="73" t="s">
        <v>31</v>
      </c>
      <c r="C12" s="72" t="s">
        <v>32</v>
      </c>
      <c r="D12" s="72" t="s">
        <v>33</v>
      </c>
      <c r="E12" s="71" t="s">
        <v>14</v>
      </c>
      <c r="F12" s="71">
        <v>32</v>
      </c>
      <c r="G12" s="71">
        <v>55</v>
      </c>
      <c r="H12" s="71">
        <f t="shared" si="0"/>
        <v>1760</v>
      </c>
    </row>
    <row r="13" s="65" customFormat="1" ht="44" customHeight="1" spans="1:8">
      <c r="A13" s="71" t="s">
        <v>39</v>
      </c>
      <c r="B13" s="73" t="s">
        <v>34</v>
      </c>
      <c r="C13" s="72" t="s">
        <v>35</v>
      </c>
      <c r="D13" s="72" t="s">
        <v>36</v>
      </c>
      <c r="E13" s="71" t="s">
        <v>19</v>
      </c>
      <c r="F13" s="71">
        <v>4</v>
      </c>
      <c r="G13" s="71">
        <v>170</v>
      </c>
      <c r="H13" s="71">
        <f t="shared" si="0"/>
        <v>680</v>
      </c>
    </row>
    <row r="14" s="65" customFormat="1" ht="44" customHeight="1" spans="1:8">
      <c r="A14" s="71">
        <v>2</v>
      </c>
      <c r="B14" s="73" t="s">
        <v>42</v>
      </c>
      <c r="C14" s="72"/>
      <c r="D14" s="72"/>
      <c r="E14" s="71"/>
      <c r="F14" s="71"/>
      <c r="G14" s="71"/>
      <c r="H14" s="71"/>
    </row>
    <row r="15" s="65" customFormat="1" ht="44" customHeight="1" spans="1:8">
      <c r="A15" s="71" t="s">
        <v>39</v>
      </c>
      <c r="B15" s="73" t="s">
        <v>43</v>
      </c>
      <c r="C15" s="72"/>
      <c r="D15" s="72"/>
      <c r="E15" s="71"/>
      <c r="F15" s="71"/>
      <c r="G15" s="71"/>
      <c r="H15" s="71"/>
    </row>
    <row r="16" s="65" customFormat="1" ht="44" customHeight="1" spans="1:8">
      <c r="A16" s="71" t="s">
        <v>39</v>
      </c>
      <c r="B16" s="73" t="s">
        <v>11</v>
      </c>
      <c r="C16" s="72" t="s">
        <v>12</v>
      </c>
      <c r="D16" s="72" t="s">
        <v>13</v>
      </c>
      <c r="E16" s="71" t="s">
        <v>14</v>
      </c>
      <c r="F16" s="71">
        <v>3.6</v>
      </c>
      <c r="G16" s="71">
        <v>705</v>
      </c>
      <c r="H16" s="71">
        <f t="shared" ref="H16:H23" si="1">G16*F16</f>
        <v>2538</v>
      </c>
    </row>
    <row r="17" s="65" customFormat="1" ht="44" customHeight="1" spans="1:8">
      <c r="A17" s="71" t="s">
        <v>39</v>
      </c>
      <c r="B17" s="73" t="s">
        <v>44</v>
      </c>
      <c r="C17" s="72"/>
      <c r="D17" s="72"/>
      <c r="E17" s="71"/>
      <c r="F17" s="71"/>
      <c r="G17" s="71"/>
      <c r="H17" s="71"/>
    </row>
    <row r="18" s="65" customFormat="1" ht="44" customHeight="1" spans="1:8">
      <c r="A18" s="71" t="s">
        <v>39</v>
      </c>
      <c r="B18" s="73" t="s">
        <v>20</v>
      </c>
      <c r="C18" s="72" t="s">
        <v>21</v>
      </c>
      <c r="D18" s="72" t="s">
        <v>22</v>
      </c>
      <c r="E18" s="71" t="s">
        <v>23</v>
      </c>
      <c r="F18" s="71">
        <v>1</v>
      </c>
      <c r="G18" s="71">
        <v>2850</v>
      </c>
      <c r="H18" s="71">
        <f t="shared" si="1"/>
        <v>2850</v>
      </c>
    </row>
    <row r="19" s="65" customFormat="1" ht="44" customHeight="1" spans="1:8">
      <c r="A19" s="71" t="s">
        <v>39</v>
      </c>
      <c r="B19" s="73" t="s">
        <v>24</v>
      </c>
      <c r="C19" s="72" t="s">
        <v>25</v>
      </c>
      <c r="D19" s="72" t="s">
        <v>26</v>
      </c>
      <c r="E19" s="71" t="s">
        <v>23</v>
      </c>
      <c r="F19" s="71">
        <v>2.9</v>
      </c>
      <c r="G19" s="71">
        <v>825</v>
      </c>
      <c r="H19" s="71">
        <f t="shared" si="1"/>
        <v>2392.5</v>
      </c>
    </row>
    <row r="20" s="65" customFormat="1" ht="44" customHeight="1" spans="1:8">
      <c r="A20" s="71" t="s">
        <v>39</v>
      </c>
      <c r="B20" s="73" t="s">
        <v>24</v>
      </c>
      <c r="C20" s="72" t="s">
        <v>27</v>
      </c>
      <c r="D20" s="72" t="s">
        <v>26</v>
      </c>
      <c r="E20" s="71" t="s">
        <v>23</v>
      </c>
      <c r="F20" s="71">
        <v>0.3</v>
      </c>
      <c r="G20" s="71">
        <v>725</v>
      </c>
      <c r="H20" s="71">
        <f t="shared" si="1"/>
        <v>217.5</v>
      </c>
    </row>
    <row r="21" s="65" customFormat="1" ht="44" customHeight="1" spans="1:8">
      <c r="A21" s="71" t="s">
        <v>39</v>
      </c>
      <c r="B21" s="73" t="s">
        <v>28</v>
      </c>
      <c r="C21" s="72" t="s">
        <v>29</v>
      </c>
      <c r="D21" s="72" t="s">
        <v>30</v>
      </c>
      <c r="E21" s="71" t="s">
        <v>23</v>
      </c>
      <c r="F21" s="71">
        <v>0.3</v>
      </c>
      <c r="G21" s="71">
        <v>335</v>
      </c>
      <c r="H21" s="71">
        <f t="shared" si="1"/>
        <v>100.5</v>
      </c>
    </row>
    <row r="22" s="65" customFormat="1" ht="44" customHeight="1" spans="1:8">
      <c r="A22" s="71" t="s">
        <v>39</v>
      </c>
      <c r="B22" s="73" t="s">
        <v>31</v>
      </c>
      <c r="C22" s="72" t="s">
        <v>32</v>
      </c>
      <c r="D22" s="72" t="s">
        <v>33</v>
      </c>
      <c r="E22" s="71" t="s">
        <v>14</v>
      </c>
      <c r="F22" s="71">
        <v>2</v>
      </c>
      <c r="G22" s="71">
        <v>55</v>
      </c>
      <c r="H22" s="71">
        <f t="shared" si="1"/>
        <v>110</v>
      </c>
    </row>
    <row r="23" s="65" customFormat="1" ht="44" customHeight="1" spans="1:8">
      <c r="A23" s="71" t="s">
        <v>39</v>
      </c>
      <c r="B23" s="73" t="s">
        <v>34</v>
      </c>
      <c r="C23" s="72" t="s">
        <v>35</v>
      </c>
      <c r="D23" s="72" t="s">
        <v>36</v>
      </c>
      <c r="E23" s="71" t="s">
        <v>19</v>
      </c>
      <c r="F23" s="71">
        <v>1</v>
      </c>
      <c r="G23" s="71">
        <v>170</v>
      </c>
      <c r="H23" s="71">
        <f t="shared" si="1"/>
        <v>170</v>
      </c>
    </row>
    <row r="24" s="65" customFormat="1" ht="44" customHeight="1" spans="1:8">
      <c r="A24" s="71" t="s">
        <v>39</v>
      </c>
      <c r="B24" s="73" t="s">
        <v>45</v>
      </c>
      <c r="C24" s="72"/>
      <c r="D24" s="72"/>
      <c r="E24" s="71"/>
      <c r="F24" s="71"/>
      <c r="G24" s="71"/>
      <c r="H24" s="71"/>
    </row>
    <row r="25" s="65" customFormat="1" ht="44" customHeight="1" spans="1:8">
      <c r="A25" s="71" t="s">
        <v>39</v>
      </c>
      <c r="B25" s="73" t="s">
        <v>11</v>
      </c>
      <c r="C25" s="72" t="s">
        <v>12</v>
      </c>
      <c r="D25" s="72" t="s">
        <v>13</v>
      </c>
      <c r="E25" s="71" t="s">
        <v>14</v>
      </c>
      <c r="F25" s="71">
        <v>8.8</v>
      </c>
      <c r="G25" s="71">
        <v>705</v>
      </c>
      <c r="H25" s="71">
        <f t="shared" ref="H25:H32" si="2">G25*F25</f>
        <v>6204</v>
      </c>
    </row>
    <row r="26" s="65" customFormat="1" ht="44" customHeight="1" spans="1:8">
      <c r="A26" s="71" t="s">
        <v>39</v>
      </c>
      <c r="B26" s="73" t="s">
        <v>46</v>
      </c>
      <c r="C26" s="72"/>
      <c r="D26" s="72"/>
      <c r="E26" s="71"/>
      <c r="F26" s="71"/>
      <c r="G26" s="71"/>
      <c r="H26" s="71"/>
    </row>
    <row r="27" s="65" customFormat="1" ht="44" customHeight="1" spans="1:8">
      <c r="A27" s="71" t="s">
        <v>39</v>
      </c>
      <c r="B27" s="73" t="s">
        <v>20</v>
      </c>
      <c r="C27" s="72" t="s">
        <v>21</v>
      </c>
      <c r="D27" s="72" t="s">
        <v>22</v>
      </c>
      <c r="E27" s="71" t="s">
        <v>23</v>
      </c>
      <c r="F27" s="71">
        <v>3.4</v>
      </c>
      <c r="G27" s="71">
        <v>2850</v>
      </c>
      <c r="H27" s="71">
        <f t="shared" si="2"/>
        <v>9690</v>
      </c>
    </row>
    <row r="28" s="65" customFormat="1" ht="44" customHeight="1" spans="1:8">
      <c r="A28" s="71" t="s">
        <v>39</v>
      </c>
      <c r="B28" s="73" t="s">
        <v>24</v>
      </c>
      <c r="C28" s="72" t="s">
        <v>25</v>
      </c>
      <c r="D28" s="72" t="s">
        <v>26</v>
      </c>
      <c r="E28" s="71" t="s">
        <v>23</v>
      </c>
      <c r="F28" s="71">
        <v>8.3</v>
      </c>
      <c r="G28" s="71">
        <v>825</v>
      </c>
      <c r="H28" s="71">
        <f t="shared" si="2"/>
        <v>6847.5</v>
      </c>
    </row>
    <row r="29" s="65" customFormat="1" ht="44" customHeight="1" spans="1:8">
      <c r="A29" s="71" t="s">
        <v>39</v>
      </c>
      <c r="B29" s="73" t="s">
        <v>24</v>
      </c>
      <c r="C29" s="72" t="s">
        <v>27</v>
      </c>
      <c r="D29" s="72" t="s">
        <v>26</v>
      </c>
      <c r="E29" s="71" t="s">
        <v>23</v>
      </c>
      <c r="F29" s="71">
        <v>1.25</v>
      </c>
      <c r="G29" s="71">
        <v>725</v>
      </c>
      <c r="H29" s="71">
        <f t="shared" si="2"/>
        <v>906.25</v>
      </c>
    </row>
    <row r="30" s="65" customFormat="1" ht="44" customHeight="1" spans="1:8">
      <c r="A30" s="71" t="s">
        <v>39</v>
      </c>
      <c r="B30" s="73" t="s">
        <v>28</v>
      </c>
      <c r="C30" s="72" t="s">
        <v>29</v>
      </c>
      <c r="D30" s="72" t="s">
        <v>30</v>
      </c>
      <c r="E30" s="71" t="s">
        <v>23</v>
      </c>
      <c r="F30" s="71">
        <v>6.76</v>
      </c>
      <c r="G30" s="71">
        <v>335</v>
      </c>
      <c r="H30" s="71">
        <f t="shared" si="2"/>
        <v>2264.6</v>
      </c>
    </row>
    <row r="31" s="65" customFormat="1" ht="44" customHeight="1" spans="1:8">
      <c r="A31" s="71" t="s">
        <v>39</v>
      </c>
      <c r="B31" s="73" t="s">
        <v>31</v>
      </c>
      <c r="C31" s="72" t="s">
        <v>32</v>
      </c>
      <c r="D31" s="72" t="s">
        <v>33</v>
      </c>
      <c r="E31" s="71" t="s">
        <v>14</v>
      </c>
      <c r="F31" s="71">
        <v>1</v>
      </c>
      <c r="G31" s="71">
        <v>55</v>
      </c>
      <c r="H31" s="71">
        <f t="shared" si="2"/>
        <v>55</v>
      </c>
    </row>
    <row r="32" s="65" customFormat="1" ht="44" customHeight="1" spans="1:8">
      <c r="A32" s="71" t="s">
        <v>39</v>
      </c>
      <c r="B32" s="73" t="s">
        <v>34</v>
      </c>
      <c r="C32" s="72" t="s">
        <v>35</v>
      </c>
      <c r="D32" s="72" t="s">
        <v>36</v>
      </c>
      <c r="E32" s="71" t="s">
        <v>19</v>
      </c>
      <c r="F32" s="71">
        <v>1</v>
      </c>
      <c r="G32" s="71">
        <v>170</v>
      </c>
      <c r="H32" s="71">
        <f t="shared" si="2"/>
        <v>170</v>
      </c>
    </row>
    <row r="33" s="65" customFormat="1" ht="44" customHeight="1" spans="1:8">
      <c r="A33" s="71">
        <v>3</v>
      </c>
      <c r="B33" s="73" t="s">
        <v>47</v>
      </c>
      <c r="C33" s="72"/>
      <c r="D33" s="72"/>
      <c r="E33" s="71"/>
      <c r="F33" s="71"/>
      <c r="G33" s="71"/>
      <c r="H33" s="71"/>
    </row>
    <row r="34" s="65" customFormat="1" ht="44" customHeight="1" spans="1:8">
      <c r="A34" s="71" t="s">
        <v>39</v>
      </c>
      <c r="B34" s="73" t="s">
        <v>48</v>
      </c>
      <c r="C34" s="72"/>
      <c r="D34" s="72"/>
      <c r="E34" s="71"/>
      <c r="F34" s="71"/>
      <c r="G34" s="71"/>
      <c r="H34" s="71"/>
    </row>
    <row r="35" s="65" customFormat="1" ht="44" customHeight="1" spans="1:8">
      <c r="A35" s="71" t="s">
        <v>39</v>
      </c>
      <c r="B35" s="73" t="s">
        <v>20</v>
      </c>
      <c r="C35" s="72" t="s">
        <v>21</v>
      </c>
      <c r="D35" s="72" t="s">
        <v>22</v>
      </c>
      <c r="E35" s="71" t="s">
        <v>23</v>
      </c>
      <c r="F35" s="71">
        <v>1.7</v>
      </c>
      <c r="G35" s="71">
        <v>2850</v>
      </c>
      <c r="H35" s="71">
        <f t="shared" ref="H35:H40" si="3">G35*F35</f>
        <v>4845</v>
      </c>
    </row>
    <row r="36" s="65" customFormat="1" ht="44" customHeight="1" spans="1:8">
      <c r="A36" s="71" t="s">
        <v>39</v>
      </c>
      <c r="B36" s="73" t="s">
        <v>24</v>
      </c>
      <c r="C36" s="72" t="s">
        <v>25</v>
      </c>
      <c r="D36" s="72" t="s">
        <v>26</v>
      </c>
      <c r="E36" s="71" t="s">
        <v>23</v>
      </c>
      <c r="F36" s="71">
        <v>4.15</v>
      </c>
      <c r="G36" s="71">
        <v>825</v>
      </c>
      <c r="H36" s="71">
        <f t="shared" si="3"/>
        <v>3423.75</v>
      </c>
    </row>
    <row r="37" s="65" customFormat="1" ht="44" customHeight="1" spans="1:8">
      <c r="A37" s="71" t="s">
        <v>39</v>
      </c>
      <c r="B37" s="73" t="s">
        <v>24</v>
      </c>
      <c r="C37" s="72" t="s">
        <v>27</v>
      </c>
      <c r="D37" s="72" t="s">
        <v>26</v>
      </c>
      <c r="E37" s="71" t="s">
        <v>23</v>
      </c>
      <c r="F37" s="71">
        <v>0.65</v>
      </c>
      <c r="G37" s="71">
        <v>725</v>
      </c>
      <c r="H37" s="71">
        <f t="shared" si="3"/>
        <v>471.25</v>
      </c>
    </row>
    <row r="38" s="65" customFormat="1" ht="44" customHeight="1" spans="1:8">
      <c r="A38" s="71" t="s">
        <v>39</v>
      </c>
      <c r="B38" s="73" t="s">
        <v>28</v>
      </c>
      <c r="C38" s="72" t="s">
        <v>29</v>
      </c>
      <c r="D38" s="72" t="s">
        <v>30</v>
      </c>
      <c r="E38" s="71" t="s">
        <v>23</v>
      </c>
      <c r="F38" s="71">
        <v>0.65</v>
      </c>
      <c r="G38" s="71">
        <v>335</v>
      </c>
      <c r="H38" s="71">
        <f t="shared" si="3"/>
        <v>217.75</v>
      </c>
    </row>
    <row r="39" s="65" customFormat="1" ht="44" customHeight="1" spans="1:8">
      <c r="A39" s="71" t="s">
        <v>39</v>
      </c>
      <c r="B39" s="73" t="s">
        <v>31</v>
      </c>
      <c r="C39" s="72" t="s">
        <v>32</v>
      </c>
      <c r="D39" s="72" t="s">
        <v>33</v>
      </c>
      <c r="E39" s="71" t="s">
        <v>14</v>
      </c>
      <c r="F39" s="71">
        <v>2.5</v>
      </c>
      <c r="G39" s="71">
        <v>55</v>
      </c>
      <c r="H39" s="71">
        <f t="shared" si="3"/>
        <v>137.5</v>
      </c>
    </row>
    <row r="40" s="65" customFormat="1" ht="44" customHeight="1" spans="1:8">
      <c r="A40" s="71" t="s">
        <v>39</v>
      </c>
      <c r="B40" s="73" t="s">
        <v>34</v>
      </c>
      <c r="C40" s="72" t="s">
        <v>35</v>
      </c>
      <c r="D40" s="72" t="s">
        <v>36</v>
      </c>
      <c r="E40" s="71" t="s">
        <v>19</v>
      </c>
      <c r="F40" s="71">
        <v>1</v>
      </c>
      <c r="G40" s="71">
        <v>170</v>
      </c>
      <c r="H40" s="71">
        <f t="shared" si="3"/>
        <v>170</v>
      </c>
    </row>
    <row r="41" s="65" customFormat="1" ht="44" customHeight="1" spans="1:8">
      <c r="A41" s="71">
        <v>4</v>
      </c>
      <c r="B41" s="73" t="s">
        <v>49</v>
      </c>
      <c r="C41" s="72"/>
      <c r="D41" s="72"/>
      <c r="E41" s="71"/>
      <c r="F41" s="71"/>
      <c r="G41" s="71"/>
      <c r="H41" s="71"/>
    </row>
    <row r="42" s="65" customFormat="1" ht="44" customHeight="1" spans="1:8">
      <c r="A42" s="71" t="s">
        <v>39</v>
      </c>
      <c r="B42" s="73" t="s">
        <v>43</v>
      </c>
      <c r="C42" s="72"/>
      <c r="D42" s="72"/>
      <c r="E42" s="71"/>
      <c r="F42" s="71"/>
      <c r="G42" s="71"/>
      <c r="H42" s="71"/>
    </row>
    <row r="43" s="65" customFormat="1" ht="44" customHeight="1" spans="1:8">
      <c r="A43" s="71" t="s">
        <v>39</v>
      </c>
      <c r="B43" s="73" t="s">
        <v>11</v>
      </c>
      <c r="C43" s="72" t="s">
        <v>12</v>
      </c>
      <c r="D43" s="72" t="s">
        <v>13</v>
      </c>
      <c r="E43" s="71" t="s">
        <v>14</v>
      </c>
      <c r="F43" s="71">
        <v>3.6</v>
      </c>
      <c r="G43" s="71">
        <v>705</v>
      </c>
      <c r="H43" s="71">
        <f t="shared" ref="H43:H53" si="4">G43*F43</f>
        <v>2538</v>
      </c>
    </row>
    <row r="44" s="65" customFormat="1" ht="44" customHeight="1" spans="1:8">
      <c r="A44" s="71">
        <v>5</v>
      </c>
      <c r="B44" s="73" t="s">
        <v>50</v>
      </c>
      <c r="C44" s="72"/>
      <c r="D44" s="72"/>
      <c r="E44" s="71"/>
      <c r="F44" s="71"/>
      <c r="G44" s="71"/>
      <c r="H44" s="71"/>
    </row>
    <row r="45" s="65" customFormat="1" ht="44" customHeight="1" spans="1:8">
      <c r="A45" s="71" t="s">
        <v>39</v>
      </c>
      <c r="B45" s="73" t="s">
        <v>51</v>
      </c>
      <c r="C45" s="72"/>
      <c r="D45" s="72"/>
      <c r="E45" s="71"/>
      <c r="F45" s="71"/>
      <c r="G45" s="71"/>
      <c r="H45" s="71"/>
    </row>
    <row r="46" s="65" customFormat="1" ht="44" customHeight="1" spans="1:8">
      <c r="A46" s="71" t="s">
        <v>39</v>
      </c>
      <c r="B46" s="73" t="s">
        <v>11</v>
      </c>
      <c r="C46" s="72" t="s">
        <v>12</v>
      </c>
      <c r="D46" s="72" t="s">
        <v>13</v>
      </c>
      <c r="E46" s="71" t="s">
        <v>14</v>
      </c>
      <c r="F46" s="71">
        <v>4.4</v>
      </c>
      <c r="G46" s="71">
        <v>705</v>
      </c>
      <c r="H46" s="71">
        <f t="shared" si="4"/>
        <v>3102</v>
      </c>
    </row>
    <row r="47" s="65" customFormat="1" ht="44" customHeight="1" spans="1:8">
      <c r="A47" s="71" t="s">
        <v>39</v>
      </c>
      <c r="B47" s="73" t="s">
        <v>48</v>
      </c>
      <c r="C47" s="72"/>
      <c r="D47" s="72"/>
      <c r="E47" s="71"/>
      <c r="F47" s="71"/>
      <c r="G47" s="71"/>
      <c r="H47" s="71"/>
    </row>
    <row r="48" s="65" customFormat="1" ht="44" customHeight="1" spans="1:8">
      <c r="A48" s="71" t="s">
        <v>39</v>
      </c>
      <c r="B48" s="73" t="s">
        <v>20</v>
      </c>
      <c r="C48" s="72" t="s">
        <v>21</v>
      </c>
      <c r="D48" s="72" t="s">
        <v>22</v>
      </c>
      <c r="E48" s="71" t="s">
        <v>23</v>
      </c>
      <c r="F48" s="71">
        <v>1.7</v>
      </c>
      <c r="G48" s="71">
        <v>2850</v>
      </c>
      <c r="H48" s="71">
        <f t="shared" si="4"/>
        <v>4845</v>
      </c>
    </row>
    <row r="49" s="65" customFormat="1" ht="44" customHeight="1" spans="1:8">
      <c r="A49" s="71" t="s">
        <v>39</v>
      </c>
      <c r="B49" s="73" t="s">
        <v>24</v>
      </c>
      <c r="C49" s="72" t="s">
        <v>25</v>
      </c>
      <c r="D49" s="72" t="s">
        <v>26</v>
      </c>
      <c r="E49" s="71" t="s">
        <v>23</v>
      </c>
      <c r="F49" s="71">
        <v>4.15</v>
      </c>
      <c r="G49" s="71">
        <v>825</v>
      </c>
      <c r="H49" s="71">
        <f t="shared" si="4"/>
        <v>3423.75</v>
      </c>
    </row>
    <row r="50" s="65" customFormat="1" ht="44" customHeight="1" spans="1:8">
      <c r="A50" s="71" t="s">
        <v>39</v>
      </c>
      <c r="B50" s="73" t="s">
        <v>24</v>
      </c>
      <c r="C50" s="72" t="s">
        <v>27</v>
      </c>
      <c r="D50" s="72" t="s">
        <v>26</v>
      </c>
      <c r="E50" s="71" t="s">
        <v>23</v>
      </c>
      <c r="F50" s="71">
        <v>0.65</v>
      </c>
      <c r="G50" s="71">
        <v>725</v>
      </c>
      <c r="H50" s="71">
        <f t="shared" si="4"/>
        <v>471.25</v>
      </c>
    </row>
    <row r="51" s="65" customFormat="1" ht="44" customHeight="1" spans="1:8">
      <c r="A51" s="71" t="s">
        <v>39</v>
      </c>
      <c r="B51" s="73" t="s">
        <v>28</v>
      </c>
      <c r="C51" s="72" t="s">
        <v>29</v>
      </c>
      <c r="D51" s="72" t="s">
        <v>30</v>
      </c>
      <c r="E51" s="71" t="s">
        <v>23</v>
      </c>
      <c r="F51" s="71">
        <v>0.65</v>
      </c>
      <c r="G51" s="71">
        <v>335</v>
      </c>
      <c r="H51" s="71">
        <f t="shared" si="4"/>
        <v>217.75</v>
      </c>
    </row>
    <row r="52" s="65" customFormat="1" ht="44" customHeight="1" spans="1:8">
      <c r="A52" s="71" t="s">
        <v>39</v>
      </c>
      <c r="B52" s="73" t="s">
        <v>31</v>
      </c>
      <c r="C52" s="72" t="s">
        <v>32</v>
      </c>
      <c r="D52" s="72" t="s">
        <v>33</v>
      </c>
      <c r="E52" s="71" t="s">
        <v>14</v>
      </c>
      <c r="F52" s="71">
        <v>4</v>
      </c>
      <c r="G52" s="71">
        <v>55</v>
      </c>
      <c r="H52" s="71">
        <f t="shared" si="4"/>
        <v>220</v>
      </c>
    </row>
    <row r="53" s="65" customFormat="1" ht="44" customHeight="1" spans="1:8">
      <c r="A53" s="71" t="s">
        <v>39</v>
      </c>
      <c r="B53" s="73" t="s">
        <v>34</v>
      </c>
      <c r="C53" s="72" t="s">
        <v>35</v>
      </c>
      <c r="D53" s="72" t="s">
        <v>36</v>
      </c>
      <c r="E53" s="71" t="s">
        <v>19</v>
      </c>
      <c r="F53" s="71">
        <v>1</v>
      </c>
      <c r="G53" s="71">
        <v>170</v>
      </c>
      <c r="H53" s="71">
        <f t="shared" si="4"/>
        <v>170</v>
      </c>
    </row>
    <row r="54" s="65" customFormat="1" ht="44" customHeight="1" spans="1:8">
      <c r="A54" s="71">
        <v>6</v>
      </c>
      <c r="B54" s="73" t="s">
        <v>52</v>
      </c>
      <c r="C54" s="72"/>
      <c r="D54" s="72"/>
      <c r="E54" s="71"/>
      <c r="F54" s="71"/>
      <c r="G54" s="71"/>
      <c r="H54" s="71"/>
    </row>
    <row r="55" s="65" customFormat="1" ht="44" customHeight="1" spans="1:8">
      <c r="A55" s="71" t="s">
        <v>39</v>
      </c>
      <c r="B55" s="73" t="s">
        <v>53</v>
      </c>
      <c r="C55" s="72"/>
      <c r="D55" s="72"/>
      <c r="E55" s="71"/>
      <c r="F55" s="71"/>
      <c r="G55" s="71"/>
      <c r="H55" s="71"/>
    </row>
    <row r="56" s="65" customFormat="1" ht="44" customHeight="1" spans="1:8">
      <c r="A56" s="71" t="s">
        <v>39</v>
      </c>
      <c r="B56" s="73" t="s">
        <v>16</v>
      </c>
      <c r="C56" s="72" t="s">
        <v>17</v>
      </c>
      <c r="D56" s="72" t="s">
        <v>18</v>
      </c>
      <c r="E56" s="71" t="s">
        <v>19</v>
      </c>
      <c r="F56" s="71">
        <v>4</v>
      </c>
      <c r="G56" s="71">
        <v>410</v>
      </c>
      <c r="H56" s="71">
        <f t="shared" ref="H56:H64" si="5">G56*F56</f>
        <v>1640</v>
      </c>
    </row>
    <row r="57" s="65" customFormat="1" ht="44" customHeight="1" spans="1:8">
      <c r="A57" s="71">
        <v>7</v>
      </c>
      <c r="B57" s="73" t="s">
        <v>54</v>
      </c>
      <c r="C57" s="72"/>
      <c r="D57" s="72"/>
      <c r="E57" s="71"/>
      <c r="F57" s="71"/>
      <c r="G57" s="71"/>
      <c r="H57" s="71"/>
    </row>
    <row r="58" s="65" customFormat="1" ht="44" customHeight="1" spans="1:8">
      <c r="A58" s="71" t="s">
        <v>39</v>
      </c>
      <c r="B58" s="73" t="s">
        <v>48</v>
      </c>
      <c r="C58" s="72"/>
      <c r="D58" s="72"/>
      <c r="E58" s="71"/>
      <c r="F58" s="71"/>
      <c r="G58" s="71"/>
      <c r="H58" s="71"/>
    </row>
    <row r="59" s="65" customFormat="1" ht="44" customHeight="1" spans="1:8">
      <c r="A59" s="71" t="s">
        <v>39</v>
      </c>
      <c r="B59" s="73" t="s">
        <v>20</v>
      </c>
      <c r="C59" s="72" t="s">
        <v>21</v>
      </c>
      <c r="D59" s="72" t="s">
        <v>22</v>
      </c>
      <c r="E59" s="71" t="s">
        <v>23</v>
      </c>
      <c r="F59" s="71">
        <v>1.7</v>
      </c>
      <c r="G59" s="71">
        <v>2850</v>
      </c>
      <c r="H59" s="71">
        <f t="shared" si="5"/>
        <v>4845</v>
      </c>
    </row>
    <row r="60" s="65" customFormat="1" ht="44" customHeight="1" spans="1:8">
      <c r="A60" s="71" t="s">
        <v>39</v>
      </c>
      <c r="B60" s="73" t="s">
        <v>24</v>
      </c>
      <c r="C60" s="72" t="s">
        <v>25</v>
      </c>
      <c r="D60" s="72" t="s">
        <v>26</v>
      </c>
      <c r="E60" s="71" t="s">
        <v>23</v>
      </c>
      <c r="F60" s="71">
        <v>4.15</v>
      </c>
      <c r="G60" s="71">
        <v>825</v>
      </c>
      <c r="H60" s="71">
        <f t="shared" si="5"/>
        <v>3423.75</v>
      </c>
    </row>
    <row r="61" s="65" customFormat="1" ht="44" customHeight="1" spans="1:8">
      <c r="A61" s="71" t="s">
        <v>39</v>
      </c>
      <c r="B61" s="73" t="s">
        <v>24</v>
      </c>
      <c r="C61" s="72" t="s">
        <v>27</v>
      </c>
      <c r="D61" s="72" t="s">
        <v>26</v>
      </c>
      <c r="E61" s="71" t="s">
        <v>23</v>
      </c>
      <c r="F61" s="71">
        <v>0.65</v>
      </c>
      <c r="G61" s="71">
        <v>725</v>
      </c>
      <c r="H61" s="71">
        <f t="shared" si="5"/>
        <v>471.25</v>
      </c>
    </row>
    <row r="62" s="65" customFormat="1" ht="44" customHeight="1" spans="1:8">
      <c r="A62" s="71" t="s">
        <v>39</v>
      </c>
      <c r="B62" s="73" t="s">
        <v>28</v>
      </c>
      <c r="C62" s="72" t="s">
        <v>29</v>
      </c>
      <c r="D62" s="72" t="s">
        <v>30</v>
      </c>
      <c r="E62" s="71" t="s">
        <v>23</v>
      </c>
      <c r="F62" s="71">
        <v>0.65</v>
      </c>
      <c r="G62" s="71">
        <v>335</v>
      </c>
      <c r="H62" s="71">
        <f t="shared" si="5"/>
        <v>217.75</v>
      </c>
    </row>
    <row r="63" s="65" customFormat="1" ht="44" customHeight="1" spans="1:8">
      <c r="A63" s="71" t="s">
        <v>39</v>
      </c>
      <c r="B63" s="73" t="s">
        <v>31</v>
      </c>
      <c r="C63" s="72" t="s">
        <v>32</v>
      </c>
      <c r="D63" s="72" t="s">
        <v>33</v>
      </c>
      <c r="E63" s="71" t="s">
        <v>14</v>
      </c>
      <c r="F63" s="71">
        <v>4</v>
      </c>
      <c r="G63" s="71">
        <v>55</v>
      </c>
      <c r="H63" s="71">
        <f t="shared" si="5"/>
        <v>220</v>
      </c>
    </row>
    <row r="64" s="65" customFormat="1" ht="44" customHeight="1" spans="1:8">
      <c r="A64" s="71" t="s">
        <v>39</v>
      </c>
      <c r="B64" s="73" t="s">
        <v>34</v>
      </c>
      <c r="C64" s="72" t="s">
        <v>35</v>
      </c>
      <c r="D64" s="72" t="s">
        <v>36</v>
      </c>
      <c r="E64" s="71" t="s">
        <v>19</v>
      </c>
      <c r="F64" s="71">
        <v>1</v>
      </c>
      <c r="G64" s="71">
        <v>170</v>
      </c>
      <c r="H64" s="71">
        <f t="shared" si="5"/>
        <v>170</v>
      </c>
    </row>
    <row r="65" s="65" customFormat="1" ht="44" customHeight="1" spans="1:8">
      <c r="A65" s="71">
        <v>8</v>
      </c>
      <c r="B65" s="73" t="s">
        <v>55</v>
      </c>
      <c r="C65" s="72"/>
      <c r="D65" s="72"/>
      <c r="E65" s="71"/>
      <c r="F65" s="71"/>
      <c r="G65" s="71"/>
      <c r="H65" s="71"/>
    </row>
    <row r="66" s="65" customFormat="1" ht="44" customHeight="1" spans="1:8">
      <c r="A66" s="71" t="s">
        <v>39</v>
      </c>
      <c r="B66" s="73" t="s">
        <v>56</v>
      </c>
      <c r="C66" s="72"/>
      <c r="D66" s="72"/>
      <c r="E66" s="71"/>
      <c r="F66" s="71"/>
      <c r="G66" s="71"/>
      <c r="H66" s="71"/>
    </row>
    <row r="67" s="65" customFormat="1" ht="44" customHeight="1" spans="1:8">
      <c r="A67" s="71" t="s">
        <v>39</v>
      </c>
      <c r="B67" s="73" t="s">
        <v>11</v>
      </c>
      <c r="C67" s="72" t="s">
        <v>12</v>
      </c>
      <c r="D67" s="72" t="s">
        <v>13</v>
      </c>
      <c r="E67" s="71" t="s">
        <v>14</v>
      </c>
      <c r="F67" s="71">
        <v>24</v>
      </c>
      <c r="G67" s="71">
        <v>705</v>
      </c>
      <c r="H67" s="71">
        <f t="shared" ref="H67:H72" si="6">G67*F67</f>
        <v>16920</v>
      </c>
    </row>
    <row r="68" s="65" customFormat="1" ht="44" customHeight="1" spans="1:8">
      <c r="A68" s="71" t="s">
        <v>39</v>
      </c>
      <c r="B68" s="73" t="s">
        <v>40</v>
      </c>
      <c r="C68" s="72"/>
      <c r="D68" s="72"/>
      <c r="E68" s="71"/>
      <c r="F68" s="71"/>
      <c r="G68" s="71"/>
      <c r="H68" s="71"/>
    </row>
    <row r="69" s="65" customFormat="1" ht="44" customHeight="1" spans="1:8">
      <c r="A69" s="71" t="s">
        <v>39</v>
      </c>
      <c r="B69" s="73" t="s">
        <v>11</v>
      </c>
      <c r="C69" s="72" t="s">
        <v>12</v>
      </c>
      <c r="D69" s="72" t="s">
        <v>13</v>
      </c>
      <c r="E69" s="71" t="s">
        <v>14</v>
      </c>
      <c r="F69" s="71">
        <v>43.6</v>
      </c>
      <c r="G69" s="71">
        <v>705</v>
      </c>
      <c r="H69" s="71">
        <f t="shared" si="6"/>
        <v>30738</v>
      </c>
    </row>
    <row r="70" s="65" customFormat="1" ht="44" customHeight="1" spans="1:8">
      <c r="A70" s="71">
        <v>9</v>
      </c>
      <c r="B70" s="73" t="s">
        <v>57</v>
      </c>
      <c r="C70" s="72"/>
      <c r="D70" s="72"/>
      <c r="E70" s="71"/>
      <c r="F70" s="71"/>
      <c r="G70" s="71"/>
      <c r="H70" s="71"/>
    </row>
    <row r="71" s="65" customFormat="1" ht="44" customHeight="1" spans="1:8">
      <c r="A71" s="71" t="s">
        <v>39</v>
      </c>
      <c r="B71" s="73" t="s">
        <v>58</v>
      </c>
      <c r="C71" s="72"/>
      <c r="D71" s="72"/>
      <c r="E71" s="71"/>
      <c r="F71" s="71"/>
      <c r="G71" s="71"/>
      <c r="H71" s="71"/>
    </row>
    <row r="72" s="65" customFormat="1" ht="44" customHeight="1" spans="1:8">
      <c r="A72" s="71" t="s">
        <v>39</v>
      </c>
      <c r="B72" s="73" t="s">
        <v>11</v>
      </c>
      <c r="C72" s="72" t="s">
        <v>12</v>
      </c>
      <c r="D72" s="72" t="s">
        <v>13</v>
      </c>
      <c r="E72" s="71" t="s">
        <v>14</v>
      </c>
      <c r="F72" s="71">
        <v>5.76</v>
      </c>
      <c r="G72" s="71">
        <v>705</v>
      </c>
      <c r="H72" s="71">
        <f t="shared" si="6"/>
        <v>4060.8</v>
      </c>
    </row>
    <row r="73" s="65" customFormat="1" ht="44" customHeight="1" spans="1:8">
      <c r="A73" s="71" t="s">
        <v>39</v>
      </c>
      <c r="B73" s="73" t="s">
        <v>45</v>
      </c>
      <c r="C73" s="72"/>
      <c r="D73" s="72"/>
      <c r="E73" s="71"/>
      <c r="F73" s="71"/>
      <c r="G73" s="71"/>
      <c r="H73" s="71"/>
    </row>
    <row r="74" s="65" customFormat="1" ht="44" customHeight="1" spans="1:8">
      <c r="A74" s="71" t="s">
        <v>39</v>
      </c>
      <c r="B74" s="73" t="s">
        <v>11</v>
      </c>
      <c r="C74" s="72" t="s">
        <v>12</v>
      </c>
      <c r="D74" s="72" t="s">
        <v>13</v>
      </c>
      <c r="E74" s="71" t="s">
        <v>14</v>
      </c>
      <c r="F74" s="71">
        <v>8.8</v>
      </c>
      <c r="G74" s="71">
        <v>705</v>
      </c>
      <c r="H74" s="71">
        <f t="shared" ref="H74:H82" si="7">G74*F74</f>
        <v>6204</v>
      </c>
    </row>
    <row r="75" s="65" customFormat="1" ht="44" customHeight="1" spans="1:8">
      <c r="A75" s="71">
        <v>10</v>
      </c>
      <c r="B75" s="73" t="s">
        <v>59</v>
      </c>
      <c r="C75" s="72"/>
      <c r="D75" s="72"/>
      <c r="E75" s="71"/>
      <c r="F75" s="71"/>
      <c r="G75" s="71"/>
      <c r="H75" s="71"/>
    </row>
    <row r="76" s="65" customFormat="1" ht="44" customHeight="1" spans="1:8">
      <c r="A76" s="71" t="s">
        <v>39</v>
      </c>
      <c r="B76" s="73" t="s">
        <v>48</v>
      </c>
      <c r="C76" s="72"/>
      <c r="D76" s="72"/>
      <c r="E76" s="71"/>
      <c r="F76" s="71"/>
      <c r="G76" s="71"/>
      <c r="H76" s="71"/>
    </row>
    <row r="77" s="65" customFormat="1" ht="44" customHeight="1" spans="1:8">
      <c r="A77" s="71" t="s">
        <v>39</v>
      </c>
      <c r="B77" s="73" t="s">
        <v>20</v>
      </c>
      <c r="C77" s="72" t="s">
        <v>21</v>
      </c>
      <c r="D77" s="72" t="s">
        <v>22</v>
      </c>
      <c r="E77" s="71" t="s">
        <v>23</v>
      </c>
      <c r="F77" s="71">
        <v>1.7</v>
      </c>
      <c r="G77" s="71">
        <v>2850</v>
      </c>
      <c r="H77" s="71">
        <f t="shared" si="7"/>
        <v>4845</v>
      </c>
    </row>
    <row r="78" s="65" customFormat="1" ht="44" customHeight="1" spans="1:8">
      <c r="A78" s="71" t="s">
        <v>39</v>
      </c>
      <c r="B78" s="73" t="s">
        <v>24</v>
      </c>
      <c r="C78" s="72" t="s">
        <v>25</v>
      </c>
      <c r="D78" s="72" t="s">
        <v>26</v>
      </c>
      <c r="E78" s="71" t="s">
        <v>23</v>
      </c>
      <c r="F78" s="71">
        <v>4.15</v>
      </c>
      <c r="G78" s="71">
        <v>825</v>
      </c>
      <c r="H78" s="71">
        <f t="shared" si="7"/>
        <v>3423.75</v>
      </c>
    </row>
    <row r="79" s="65" customFormat="1" ht="44" customHeight="1" spans="1:8">
      <c r="A79" s="71" t="s">
        <v>39</v>
      </c>
      <c r="B79" s="73" t="s">
        <v>24</v>
      </c>
      <c r="C79" s="72" t="s">
        <v>27</v>
      </c>
      <c r="D79" s="72" t="s">
        <v>26</v>
      </c>
      <c r="E79" s="71" t="s">
        <v>23</v>
      </c>
      <c r="F79" s="71">
        <v>0.65</v>
      </c>
      <c r="G79" s="71">
        <v>725</v>
      </c>
      <c r="H79" s="71">
        <f t="shared" si="7"/>
        <v>471.25</v>
      </c>
    </row>
    <row r="80" s="65" customFormat="1" ht="44" customHeight="1" spans="1:8">
      <c r="A80" s="71" t="s">
        <v>39</v>
      </c>
      <c r="B80" s="73" t="s">
        <v>28</v>
      </c>
      <c r="C80" s="72" t="s">
        <v>29</v>
      </c>
      <c r="D80" s="72" t="s">
        <v>30</v>
      </c>
      <c r="E80" s="71" t="s">
        <v>23</v>
      </c>
      <c r="F80" s="71">
        <v>0.65</v>
      </c>
      <c r="G80" s="71">
        <v>335</v>
      </c>
      <c r="H80" s="71">
        <f t="shared" si="7"/>
        <v>217.75</v>
      </c>
    </row>
    <row r="81" s="65" customFormat="1" ht="44" customHeight="1" spans="1:8">
      <c r="A81" s="71" t="s">
        <v>39</v>
      </c>
      <c r="B81" s="73" t="s">
        <v>31</v>
      </c>
      <c r="C81" s="72" t="s">
        <v>32</v>
      </c>
      <c r="D81" s="72" t="s">
        <v>33</v>
      </c>
      <c r="E81" s="71" t="s">
        <v>14</v>
      </c>
      <c r="F81" s="71">
        <v>4</v>
      </c>
      <c r="G81" s="71">
        <v>55</v>
      </c>
      <c r="H81" s="71">
        <f t="shared" si="7"/>
        <v>220</v>
      </c>
    </row>
    <row r="82" s="65" customFormat="1" ht="44" customHeight="1" spans="1:8">
      <c r="A82" s="71" t="s">
        <v>39</v>
      </c>
      <c r="B82" s="73" t="s">
        <v>34</v>
      </c>
      <c r="C82" s="72" t="s">
        <v>35</v>
      </c>
      <c r="D82" s="72" t="s">
        <v>36</v>
      </c>
      <c r="E82" s="71" t="s">
        <v>19</v>
      </c>
      <c r="F82" s="71">
        <v>1</v>
      </c>
      <c r="G82" s="71">
        <v>170</v>
      </c>
      <c r="H82" s="71">
        <f t="shared" si="7"/>
        <v>170</v>
      </c>
    </row>
    <row r="83" s="65" customFormat="1" ht="44" customHeight="1" spans="1:8">
      <c r="A83" s="71">
        <v>11</v>
      </c>
      <c r="B83" s="73" t="s">
        <v>60</v>
      </c>
      <c r="C83" s="72"/>
      <c r="D83" s="72"/>
      <c r="E83" s="71"/>
      <c r="F83" s="71"/>
      <c r="G83" s="71"/>
      <c r="H83" s="71"/>
    </row>
    <row r="84" s="65" customFormat="1" ht="44" customHeight="1" spans="1:8">
      <c r="A84" s="71" t="s">
        <v>39</v>
      </c>
      <c r="B84" s="73" t="s">
        <v>48</v>
      </c>
      <c r="C84" s="72"/>
      <c r="D84" s="72"/>
      <c r="E84" s="71"/>
      <c r="F84" s="71"/>
      <c r="G84" s="71"/>
      <c r="H84" s="71"/>
    </row>
    <row r="85" s="65" customFormat="1" ht="44" customHeight="1" spans="1:8">
      <c r="A85" s="71" t="s">
        <v>39</v>
      </c>
      <c r="B85" s="73" t="s">
        <v>20</v>
      </c>
      <c r="C85" s="72" t="s">
        <v>21</v>
      </c>
      <c r="D85" s="72" t="s">
        <v>22</v>
      </c>
      <c r="E85" s="71" t="s">
        <v>23</v>
      </c>
      <c r="F85" s="71">
        <v>1.7</v>
      </c>
      <c r="G85" s="71">
        <v>2850</v>
      </c>
      <c r="H85" s="71">
        <f t="shared" ref="H85:H90" si="8">G85*F85</f>
        <v>4845</v>
      </c>
    </row>
    <row r="86" s="65" customFormat="1" ht="44" customHeight="1" spans="1:8">
      <c r="A86" s="71" t="s">
        <v>39</v>
      </c>
      <c r="B86" s="73" t="s">
        <v>24</v>
      </c>
      <c r="C86" s="72" t="s">
        <v>25</v>
      </c>
      <c r="D86" s="72" t="s">
        <v>26</v>
      </c>
      <c r="E86" s="71" t="s">
        <v>23</v>
      </c>
      <c r="F86" s="71">
        <v>4.15</v>
      </c>
      <c r="G86" s="71">
        <v>825</v>
      </c>
      <c r="H86" s="71">
        <f t="shared" si="8"/>
        <v>3423.75</v>
      </c>
    </row>
    <row r="87" s="65" customFormat="1" ht="44" customHeight="1" spans="1:8">
      <c r="A87" s="71" t="s">
        <v>39</v>
      </c>
      <c r="B87" s="73" t="s">
        <v>24</v>
      </c>
      <c r="C87" s="72" t="s">
        <v>27</v>
      </c>
      <c r="D87" s="72" t="s">
        <v>26</v>
      </c>
      <c r="E87" s="71" t="s">
        <v>23</v>
      </c>
      <c r="F87" s="71">
        <v>0.65</v>
      </c>
      <c r="G87" s="71">
        <v>725</v>
      </c>
      <c r="H87" s="71">
        <f t="shared" si="8"/>
        <v>471.25</v>
      </c>
    </row>
    <row r="88" s="65" customFormat="1" ht="44" customHeight="1" spans="1:8">
      <c r="A88" s="71" t="s">
        <v>39</v>
      </c>
      <c r="B88" s="73" t="s">
        <v>28</v>
      </c>
      <c r="C88" s="72" t="s">
        <v>29</v>
      </c>
      <c r="D88" s="72" t="s">
        <v>30</v>
      </c>
      <c r="E88" s="71" t="s">
        <v>23</v>
      </c>
      <c r="F88" s="71">
        <v>0.65</v>
      </c>
      <c r="G88" s="71">
        <v>335</v>
      </c>
      <c r="H88" s="71">
        <f t="shared" si="8"/>
        <v>217.75</v>
      </c>
    </row>
    <row r="89" s="65" customFormat="1" ht="44" customHeight="1" spans="1:8">
      <c r="A89" s="71" t="s">
        <v>39</v>
      </c>
      <c r="B89" s="73" t="s">
        <v>31</v>
      </c>
      <c r="C89" s="72" t="s">
        <v>32</v>
      </c>
      <c r="D89" s="72" t="s">
        <v>33</v>
      </c>
      <c r="E89" s="71" t="s">
        <v>14</v>
      </c>
      <c r="F89" s="71">
        <v>4</v>
      </c>
      <c r="G89" s="71">
        <v>55</v>
      </c>
      <c r="H89" s="71">
        <f t="shared" si="8"/>
        <v>220</v>
      </c>
    </row>
    <row r="90" s="65" customFormat="1" ht="44" customHeight="1" spans="1:8">
      <c r="A90" s="71" t="s">
        <v>39</v>
      </c>
      <c r="B90" s="73" t="s">
        <v>34</v>
      </c>
      <c r="C90" s="72" t="s">
        <v>35</v>
      </c>
      <c r="D90" s="72" t="s">
        <v>36</v>
      </c>
      <c r="E90" s="71" t="s">
        <v>19</v>
      </c>
      <c r="F90" s="71">
        <v>1</v>
      </c>
      <c r="G90" s="71">
        <v>170</v>
      </c>
      <c r="H90" s="71">
        <f t="shared" si="8"/>
        <v>170</v>
      </c>
    </row>
    <row r="91" s="65" customFormat="1" ht="44" customHeight="1" spans="1:8">
      <c r="A91" s="71" t="s">
        <v>39</v>
      </c>
      <c r="B91" s="73" t="s">
        <v>48</v>
      </c>
      <c r="C91" s="72"/>
      <c r="D91" s="72"/>
      <c r="E91" s="71"/>
      <c r="F91" s="71"/>
      <c r="G91" s="71"/>
      <c r="H91" s="71"/>
    </row>
    <row r="92" s="65" customFormat="1" ht="44" customHeight="1" spans="1:8">
      <c r="A92" s="71" t="s">
        <v>39</v>
      </c>
      <c r="B92" s="73" t="s">
        <v>20</v>
      </c>
      <c r="C92" s="72" t="s">
        <v>21</v>
      </c>
      <c r="D92" s="72" t="s">
        <v>22</v>
      </c>
      <c r="E92" s="71" t="s">
        <v>23</v>
      </c>
      <c r="F92" s="71">
        <v>1.7</v>
      </c>
      <c r="G92" s="71">
        <v>2850</v>
      </c>
      <c r="H92" s="71">
        <f t="shared" ref="H92:H97" si="9">G92*F92</f>
        <v>4845</v>
      </c>
    </row>
    <row r="93" s="65" customFormat="1" ht="44" customHeight="1" spans="1:8">
      <c r="A93" s="71" t="s">
        <v>39</v>
      </c>
      <c r="B93" s="73" t="s">
        <v>24</v>
      </c>
      <c r="C93" s="72" t="s">
        <v>25</v>
      </c>
      <c r="D93" s="72" t="s">
        <v>26</v>
      </c>
      <c r="E93" s="71" t="s">
        <v>23</v>
      </c>
      <c r="F93" s="71">
        <v>4.15</v>
      </c>
      <c r="G93" s="71">
        <v>825</v>
      </c>
      <c r="H93" s="71">
        <f t="shared" si="9"/>
        <v>3423.75</v>
      </c>
    </row>
    <row r="94" s="65" customFormat="1" ht="44" customHeight="1" spans="1:8">
      <c r="A94" s="71" t="s">
        <v>39</v>
      </c>
      <c r="B94" s="73" t="s">
        <v>24</v>
      </c>
      <c r="C94" s="72" t="s">
        <v>27</v>
      </c>
      <c r="D94" s="72" t="s">
        <v>26</v>
      </c>
      <c r="E94" s="71" t="s">
        <v>23</v>
      </c>
      <c r="F94" s="71">
        <v>0.65</v>
      </c>
      <c r="G94" s="71">
        <v>725</v>
      </c>
      <c r="H94" s="71">
        <f t="shared" si="9"/>
        <v>471.25</v>
      </c>
    </row>
    <row r="95" s="65" customFormat="1" ht="44" customHeight="1" spans="1:8">
      <c r="A95" s="71" t="s">
        <v>39</v>
      </c>
      <c r="B95" s="73" t="s">
        <v>28</v>
      </c>
      <c r="C95" s="72" t="s">
        <v>29</v>
      </c>
      <c r="D95" s="72" t="s">
        <v>30</v>
      </c>
      <c r="E95" s="71" t="s">
        <v>23</v>
      </c>
      <c r="F95" s="71">
        <v>0.65</v>
      </c>
      <c r="G95" s="71">
        <v>335</v>
      </c>
      <c r="H95" s="71">
        <f t="shared" si="9"/>
        <v>217.75</v>
      </c>
    </row>
    <row r="96" s="65" customFormat="1" ht="44" customHeight="1" spans="1:8">
      <c r="A96" s="71" t="s">
        <v>39</v>
      </c>
      <c r="B96" s="73" t="s">
        <v>31</v>
      </c>
      <c r="C96" s="72" t="s">
        <v>32</v>
      </c>
      <c r="D96" s="72" t="s">
        <v>33</v>
      </c>
      <c r="E96" s="71" t="s">
        <v>14</v>
      </c>
      <c r="F96" s="71">
        <v>4</v>
      </c>
      <c r="G96" s="71">
        <v>55</v>
      </c>
      <c r="H96" s="71">
        <f t="shared" si="9"/>
        <v>220</v>
      </c>
    </row>
    <row r="97" s="65" customFormat="1" ht="44" customHeight="1" spans="1:8">
      <c r="A97" s="71" t="s">
        <v>39</v>
      </c>
      <c r="B97" s="73" t="s">
        <v>34</v>
      </c>
      <c r="C97" s="72" t="s">
        <v>35</v>
      </c>
      <c r="D97" s="72" t="s">
        <v>36</v>
      </c>
      <c r="E97" s="71" t="s">
        <v>19</v>
      </c>
      <c r="F97" s="71">
        <v>1</v>
      </c>
      <c r="G97" s="71">
        <v>170</v>
      </c>
      <c r="H97" s="71">
        <f t="shared" si="9"/>
        <v>170</v>
      </c>
    </row>
    <row r="98" s="65" customFormat="1" ht="44" customHeight="1" spans="1:8">
      <c r="A98" s="71">
        <v>12</v>
      </c>
      <c r="B98" s="73" t="s">
        <v>61</v>
      </c>
      <c r="C98" s="72"/>
      <c r="D98" s="72"/>
      <c r="E98" s="71"/>
      <c r="F98" s="71"/>
      <c r="G98" s="71"/>
      <c r="H98" s="71"/>
    </row>
    <row r="99" s="65" customFormat="1" ht="44" customHeight="1" spans="1:8">
      <c r="A99" s="71" t="s">
        <v>39</v>
      </c>
      <c r="B99" s="73" t="s">
        <v>46</v>
      </c>
      <c r="C99" s="72"/>
      <c r="D99" s="72"/>
      <c r="E99" s="71"/>
      <c r="F99" s="71"/>
      <c r="G99" s="71"/>
      <c r="H99" s="71"/>
    </row>
    <row r="100" s="65" customFormat="1" ht="44" customHeight="1" spans="1:8">
      <c r="A100" s="71" t="s">
        <v>39</v>
      </c>
      <c r="B100" s="73" t="s">
        <v>20</v>
      </c>
      <c r="C100" s="72" t="s">
        <v>21</v>
      </c>
      <c r="D100" s="72" t="s">
        <v>22</v>
      </c>
      <c r="E100" s="71" t="s">
        <v>23</v>
      </c>
      <c r="F100" s="71">
        <v>4.4</v>
      </c>
      <c r="G100" s="71">
        <v>2850</v>
      </c>
      <c r="H100" s="71">
        <f t="shared" ref="H100:H105" si="10">G100*F100</f>
        <v>12540</v>
      </c>
    </row>
    <row r="101" s="65" customFormat="1" ht="44" customHeight="1" spans="1:8">
      <c r="A101" s="71" t="s">
        <v>39</v>
      </c>
      <c r="B101" s="73" t="s">
        <v>24</v>
      </c>
      <c r="C101" s="72" t="s">
        <v>25</v>
      </c>
      <c r="D101" s="72" t="s">
        <v>26</v>
      </c>
      <c r="E101" s="71" t="s">
        <v>23</v>
      </c>
      <c r="F101" s="71">
        <v>9.3</v>
      </c>
      <c r="G101" s="71">
        <v>825</v>
      </c>
      <c r="H101" s="71">
        <f t="shared" si="10"/>
        <v>7672.5</v>
      </c>
    </row>
    <row r="102" s="65" customFormat="1" ht="44" customHeight="1" spans="1:8">
      <c r="A102" s="71" t="s">
        <v>39</v>
      </c>
      <c r="B102" s="73" t="s">
        <v>24</v>
      </c>
      <c r="C102" s="72" t="s">
        <v>27</v>
      </c>
      <c r="D102" s="72" t="s">
        <v>26</v>
      </c>
      <c r="E102" s="71" t="s">
        <v>23</v>
      </c>
      <c r="F102" s="71">
        <v>1.25</v>
      </c>
      <c r="G102" s="71">
        <v>725</v>
      </c>
      <c r="H102" s="71">
        <f t="shared" si="10"/>
        <v>906.25</v>
      </c>
    </row>
    <row r="103" s="65" customFormat="1" ht="44" customHeight="1" spans="1:8">
      <c r="A103" s="71" t="s">
        <v>39</v>
      </c>
      <c r="B103" s="73" t="s">
        <v>28</v>
      </c>
      <c r="C103" s="72" t="s">
        <v>29</v>
      </c>
      <c r="D103" s="72" t="s">
        <v>30</v>
      </c>
      <c r="E103" s="71" t="s">
        <v>23</v>
      </c>
      <c r="F103" s="71">
        <v>1.26</v>
      </c>
      <c r="G103" s="71">
        <v>335</v>
      </c>
      <c r="H103" s="71">
        <f t="shared" si="10"/>
        <v>422.1</v>
      </c>
    </row>
    <row r="104" s="65" customFormat="1" ht="44" customHeight="1" spans="1:8">
      <c r="A104" s="71" t="s">
        <v>39</v>
      </c>
      <c r="B104" s="73" t="s">
        <v>31</v>
      </c>
      <c r="C104" s="72" t="s">
        <v>32</v>
      </c>
      <c r="D104" s="72" t="s">
        <v>33</v>
      </c>
      <c r="E104" s="71" t="s">
        <v>14</v>
      </c>
      <c r="F104" s="71">
        <v>7</v>
      </c>
      <c r="G104" s="71">
        <v>55</v>
      </c>
      <c r="H104" s="71">
        <f t="shared" si="10"/>
        <v>385</v>
      </c>
    </row>
    <row r="105" s="65" customFormat="1" ht="44" customHeight="1" spans="1:8">
      <c r="A105" s="71" t="s">
        <v>39</v>
      </c>
      <c r="B105" s="73" t="s">
        <v>34</v>
      </c>
      <c r="C105" s="72" t="s">
        <v>35</v>
      </c>
      <c r="D105" s="72" t="s">
        <v>36</v>
      </c>
      <c r="E105" s="71" t="s">
        <v>19</v>
      </c>
      <c r="F105" s="71">
        <v>1</v>
      </c>
      <c r="G105" s="71">
        <v>170</v>
      </c>
      <c r="H105" s="71">
        <f t="shared" si="10"/>
        <v>170</v>
      </c>
    </row>
    <row r="106" s="65" customFormat="1" ht="44" customHeight="1" spans="1:8">
      <c r="A106" s="71">
        <v>13</v>
      </c>
      <c r="B106" s="73" t="s">
        <v>62</v>
      </c>
      <c r="C106" s="72"/>
      <c r="D106" s="72"/>
      <c r="E106" s="71"/>
      <c r="F106" s="71"/>
      <c r="G106" s="71"/>
      <c r="H106" s="71"/>
    </row>
    <row r="107" s="65" customFormat="1" ht="44" customHeight="1" spans="1:8">
      <c r="A107" s="71" t="s">
        <v>39</v>
      </c>
      <c r="B107" s="73" t="s">
        <v>51</v>
      </c>
      <c r="C107" s="72"/>
      <c r="D107" s="72"/>
      <c r="E107" s="71"/>
      <c r="F107" s="71"/>
      <c r="G107" s="71"/>
      <c r="H107" s="71"/>
    </row>
    <row r="108" s="65" customFormat="1" ht="44" customHeight="1" spans="1:8">
      <c r="A108" s="71" t="s">
        <v>39</v>
      </c>
      <c r="B108" s="73" t="s">
        <v>11</v>
      </c>
      <c r="C108" s="72" t="s">
        <v>12</v>
      </c>
      <c r="D108" s="72" t="s">
        <v>13</v>
      </c>
      <c r="E108" s="71" t="s">
        <v>14</v>
      </c>
      <c r="F108" s="71">
        <v>31.5</v>
      </c>
      <c r="G108" s="71">
        <v>705</v>
      </c>
      <c r="H108" s="71">
        <f t="shared" ref="H108:H112" si="11">G108*F108</f>
        <v>22207.5</v>
      </c>
    </row>
    <row r="109" s="65" customFormat="1" ht="44" customHeight="1" spans="1:8">
      <c r="A109" s="71">
        <v>14</v>
      </c>
      <c r="B109" s="73" t="s">
        <v>63</v>
      </c>
      <c r="C109" s="72"/>
      <c r="D109" s="72"/>
      <c r="E109" s="71"/>
      <c r="F109" s="71"/>
      <c r="G109" s="71"/>
      <c r="H109" s="71"/>
    </row>
    <row r="110" s="65" customFormat="1" ht="44" customHeight="1" spans="1:8">
      <c r="A110" s="71" t="s">
        <v>39</v>
      </c>
      <c r="B110" s="73" t="s">
        <v>64</v>
      </c>
      <c r="C110" s="72"/>
      <c r="D110" s="72"/>
      <c r="E110" s="71"/>
      <c r="F110" s="71"/>
      <c r="G110" s="71"/>
      <c r="H110" s="71"/>
    </row>
    <row r="111" s="65" customFormat="1" ht="44" customHeight="1" spans="1:8">
      <c r="A111" s="71" t="s">
        <v>39</v>
      </c>
      <c r="B111" s="73" t="s">
        <v>11</v>
      </c>
      <c r="C111" s="72" t="s">
        <v>12</v>
      </c>
      <c r="D111" s="72" t="s">
        <v>13</v>
      </c>
      <c r="E111" s="71" t="s">
        <v>14</v>
      </c>
      <c r="F111" s="71">
        <v>9.6</v>
      </c>
      <c r="G111" s="71">
        <v>705</v>
      </c>
      <c r="H111" s="71">
        <f t="shared" si="11"/>
        <v>6768</v>
      </c>
    </row>
    <row r="112" s="65" customFormat="1" ht="44" customHeight="1" spans="1:8">
      <c r="A112" s="71" t="s">
        <v>39</v>
      </c>
      <c r="B112" s="73" t="s">
        <v>16</v>
      </c>
      <c r="C112" s="72" t="s">
        <v>17</v>
      </c>
      <c r="D112" s="72" t="s">
        <v>18</v>
      </c>
      <c r="E112" s="71" t="s">
        <v>19</v>
      </c>
      <c r="F112" s="71">
        <v>2</v>
      </c>
      <c r="G112" s="71">
        <v>410</v>
      </c>
      <c r="H112" s="71">
        <f t="shared" si="11"/>
        <v>820</v>
      </c>
    </row>
    <row r="113" s="65" customFormat="1" ht="44" customHeight="1" spans="1:8">
      <c r="A113" s="71">
        <v>15</v>
      </c>
      <c r="B113" s="73" t="s">
        <v>65</v>
      </c>
      <c r="C113" s="72"/>
      <c r="D113" s="72"/>
      <c r="E113" s="71"/>
      <c r="F113" s="71"/>
      <c r="G113" s="71"/>
      <c r="H113" s="71"/>
    </row>
    <row r="114" s="65" customFormat="1" ht="44" customHeight="1" spans="1:8">
      <c r="A114" s="71" t="s">
        <v>39</v>
      </c>
      <c r="B114" s="73" t="s">
        <v>46</v>
      </c>
      <c r="C114" s="72"/>
      <c r="D114" s="72"/>
      <c r="E114" s="71"/>
      <c r="F114" s="71"/>
      <c r="G114" s="71"/>
      <c r="H114" s="71"/>
    </row>
    <row r="115" s="65" customFormat="1" ht="44" customHeight="1" spans="1:8">
      <c r="A115" s="71" t="s">
        <v>39</v>
      </c>
      <c r="B115" s="73" t="s">
        <v>20</v>
      </c>
      <c r="C115" s="72" t="s">
        <v>21</v>
      </c>
      <c r="D115" s="72" t="s">
        <v>22</v>
      </c>
      <c r="E115" s="71" t="s">
        <v>23</v>
      </c>
      <c r="F115" s="71">
        <v>3.4</v>
      </c>
      <c r="G115" s="71">
        <v>2850</v>
      </c>
      <c r="H115" s="71">
        <f t="shared" ref="H115:H120" si="12">G115*F115</f>
        <v>9690</v>
      </c>
    </row>
    <row r="116" s="65" customFormat="1" ht="44" customHeight="1" spans="1:8">
      <c r="A116" s="71" t="s">
        <v>39</v>
      </c>
      <c r="B116" s="73" t="s">
        <v>24</v>
      </c>
      <c r="C116" s="72" t="s">
        <v>25</v>
      </c>
      <c r="D116" s="72" t="s">
        <v>26</v>
      </c>
      <c r="E116" s="71" t="s">
        <v>23</v>
      </c>
      <c r="F116" s="71">
        <v>8.3</v>
      </c>
      <c r="G116" s="71">
        <v>825</v>
      </c>
      <c r="H116" s="71">
        <f t="shared" si="12"/>
        <v>6847.5</v>
      </c>
    </row>
    <row r="117" s="65" customFormat="1" ht="44" customHeight="1" spans="1:8">
      <c r="A117" s="71" t="s">
        <v>39</v>
      </c>
      <c r="B117" s="73" t="s">
        <v>24</v>
      </c>
      <c r="C117" s="72" t="s">
        <v>27</v>
      </c>
      <c r="D117" s="72" t="s">
        <v>26</v>
      </c>
      <c r="E117" s="71" t="s">
        <v>23</v>
      </c>
      <c r="F117" s="71">
        <v>1.25</v>
      </c>
      <c r="G117" s="71">
        <v>725</v>
      </c>
      <c r="H117" s="71">
        <f t="shared" si="12"/>
        <v>906.25</v>
      </c>
    </row>
    <row r="118" s="65" customFormat="1" ht="44" customHeight="1" spans="1:8">
      <c r="A118" s="71" t="s">
        <v>39</v>
      </c>
      <c r="B118" s="73" t="s">
        <v>28</v>
      </c>
      <c r="C118" s="72" t="s">
        <v>29</v>
      </c>
      <c r="D118" s="72" t="s">
        <v>30</v>
      </c>
      <c r="E118" s="71" t="s">
        <v>23</v>
      </c>
      <c r="F118" s="71">
        <v>1.25</v>
      </c>
      <c r="G118" s="71">
        <v>335</v>
      </c>
      <c r="H118" s="71">
        <f t="shared" si="12"/>
        <v>418.75</v>
      </c>
    </row>
    <row r="119" s="65" customFormat="1" ht="44" customHeight="1" spans="1:8">
      <c r="A119" s="71" t="s">
        <v>39</v>
      </c>
      <c r="B119" s="73" t="s">
        <v>31</v>
      </c>
      <c r="C119" s="72" t="s">
        <v>32</v>
      </c>
      <c r="D119" s="72" t="s">
        <v>33</v>
      </c>
      <c r="E119" s="71" t="s">
        <v>14</v>
      </c>
      <c r="F119" s="71">
        <v>6.76</v>
      </c>
      <c r="G119" s="71">
        <v>55</v>
      </c>
      <c r="H119" s="71">
        <f t="shared" si="12"/>
        <v>371.8</v>
      </c>
    </row>
    <row r="120" s="65" customFormat="1" ht="44" customHeight="1" spans="1:8">
      <c r="A120" s="71" t="s">
        <v>39</v>
      </c>
      <c r="B120" s="73" t="s">
        <v>34</v>
      </c>
      <c r="C120" s="72" t="s">
        <v>35</v>
      </c>
      <c r="D120" s="72" t="s">
        <v>36</v>
      </c>
      <c r="E120" s="71" t="s">
        <v>19</v>
      </c>
      <c r="F120" s="71">
        <v>1</v>
      </c>
      <c r="G120" s="71">
        <v>170</v>
      </c>
      <c r="H120" s="71">
        <f t="shared" si="12"/>
        <v>170</v>
      </c>
    </row>
    <row r="121" s="65" customFormat="1" ht="44" customHeight="1" spans="1:8">
      <c r="A121" s="71" t="s">
        <v>39</v>
      </c>
      <c r="B121" s="73" t="s">
        <v>66</v>
      </c>
      <c r="C121" s="72"/>
      <c r="D121" s="72"/>
      <c r="E121" s="71"/>
      <c r="F121" s="71"/>
      <c r="G121" s="71"/>
      <c r="H121" s="71"/>
    </row>
    <row r="122" s="65" customFormat="1" ht="44" customHeight="1" spans="1:8">
      <c r="A122" s="71" t="s">
        <v>39</v>
      </c>
      <c r="B122" s="73" t="s">
        <v>11</v>
      </c>
      <c r="C122" s="72" t="s">
        <v>12</v>
      </c>
      <c r="D122" s="72" t="s">
        <v>13</v>
      </c>
      <c r="E122" s="71" t="s">
        <v>14</v>
      </c>
      <c r="F122" s="71">
        <v>18</v>
      </c>
      <c r="G122" s="71">
        <v>705</v>
      </c>
      <c r="H122" s="71">
        <f t="shared" ref="H122:H127" si="13">G122*F122</f>
        <v>12690</v>
      </c>
    </row>
    <row r="123" s="65" customFormat="1" ht="44" customHeight="1" spans="1:8">
      <c r="A123" s="71">
        <v>16</v>
      </c>
      <c r="B123" s="73" t="s">
        <v>67</v>
      </c>
      <c r="C123" s="72"/>
      <c r="D123" s="72"/>
      <c r="E123" s="71"/>
      <c r="F123" s="71"/>
      <c r="G123" s="71"/>
      <c r="H123" s="71"/>
    </row>
    <row r="124" s="65" customFormat="1" ht="44" customHeight="1" spans="1:8">
      <c r="A124" s="71" t="s">
        <v>39</v>
      </c>
      <c r="B124" s="73" t="s">
        <v>64</v>
      </c>
      <c r="C124" s="72"/>
      <c r="D124" s="72"/>
      <c r="E124" s="71"/>
      <c r="F124" s="71"/>
      <c r="G124" s="71"/>
      <c r="H124" s="71"/>
    </row>
    <row r="125" s="65" customFormat="1" ht="44" customHeight="1" spans="1:8">
      <c r="A125" s="71" t="s">
        <v>39</v>
      </c>
      <c r="B125" s="73" t="s">
        <v>11</v>
      </c>
      <c r="C125" s="72" t="s">
        <v>12</v>
      </c>
      <c r="D125" s="72" t="s">
        <v>13</v>
      </c>
      <c r="E125" s="71" t="s">
        <v>14</v>
      </c>
      <c r="F125" s="71">
        <v>9.24</v>
      </c>
      <c r="G125" s="71">
        <v>705</v>
      </c>
      <c r="H125" s="71">
        <f t="shared" si="13"/>
        <v>6514.2</v>
      </c>
    </row>
    <row r="126" s="65" customFormat="1" ht="44" customHeight="1" spans="1:8">
      <c r="A126" s="71" t="s">
        <v>39</v>
      </c>
      <c r="B126" s="73" t="s">
        <v>53</v>
      </c>
      <c r="C126" s="72"/>
      <c r="D126" s="72"/>
      <c r="E126" s="71"/>
      <c r="F126" s="71"/>
      <c r="G126" s="71"/>
      <c r="H126" s="71"/>
    </row>
    <row r="127" s="65" customFormat="1" ht="44" customHeight="1" spans="1:8">
      <c r="A127" s="71" t="s">
        <v>39</v>
      </c>
      <c r="B127" s="73" t="s">
        <v>11</v>
      </c>
      <c r="C127" s="72" t="s">
        <v>12</v>
      </c>
      <c r="D127" s="72" t="s">
        <v>13</v>
      </c>
      <c r="E127" s="71" t="s">
        <v>14</v>
      </c>
      <c r="F127" s="71">
        <v>28.56</v>
      </c>
      <c r="G127" s="71">
        <v>705</v>
      </c>
      <c r="H127" s="71">
        <f t="shared" si="13"/>
        <v>20134.8</v>
      </c>
    </row>
    <row r="128" s="65" customFormat="1" ht="44" customHeight="1" spans="1:8">
      <c r="A128" s="74" t="s">
        <v>37</v>
      </c>
      <c r="B128" s="75"/>
      <c r="C128" s="75"/>
      <c r="D128" s="75"/>
      <c r="E128" s="75"/>
      <c r="F128" s="75"/>
      <c r="G128" s="76"/>
      <c r="H128" s="77">
        <f>SUM(H4:H127)</f>
        <v>387580.3</v>
      </c>
    </row>
    <row r="129" s="65" customFormat="1" spans="2:8">
      <c r="B129" s="66"/>
      <c r="C129" s="78"/>
      <c r="D129" s="78"/>
      <c r="E129" s="79"/>
      <c r="F129" s="79"/>
      <c r="G129" s="79"/>
      <c r="H129" s="79"/>
    </row>
    <row r="130" s="65" customFormat="1" spans="2:8">
      <c r="B130" s="66"/>
      <c r="C130" s="78"/>
      <c r="D130" s="78"/>
      <c r="E130" s="79"/>
      <c r="F130" s="79"/>
      <c r="G130" s="79"/>
      <c r="H130" s="79"/>
    </row>
    <row r="131" s="65" customFormat="1" spans="2:8">
      <c r="B131" s="66"/>
      <c r="C131" s="78"/>
      <c r="D131" s="78"/>
      <c r="E131" s="79"/>
      <c r="F131" s="79"/>
      <c r="G131" s="79"/>
      <c r="H131" s="79"/>
    </row>
    <row r="132" s="65" customFormat="1" spans="2:8">
      <c r="B132" s="66"/>
      <c r="C132" s="78"/>
      <c r="D132" s="78"/>
      <c r="E132" s="79"/>
      <c r="F132" s="79"/>
      <c r="G132" s="79"/>
      <c r="H132" s="79"/>
    </row>
  </sheetData>
  <autoFilter xmlns:etc="http://www.wps.cn/officeDocument/2017/etCustomData" ref="A1:H128" etc:filterBottomFollowUsedRange="0">
    <extLst/>
  </autoFilter>
  <mergeCells count="4">
    <mergeCell ref="A1:H1"/>
    <mergeCell ref="A2:B2"/>
    <mergeCell ref="G2:H2"/>
    <mergeCell ref="A128:G128"/>
  </mergeCells>
  <pageMargins left="0.25" right="0.25" top="0.75" bottom="0.75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2"/>
  <sheetViews>
    <sheetView view="pageBreakPreview" zoomScaleNormal="100" workbookViewId="0">
      <pane ySplit="3" topLeftCell="A4" activePane="bottomLeft" state="frozen"/>
      <selection/>
      <selection pane="bottomLeft" activeCell="H8" sqref="H8"/>
    </sheetView>
  </sheetViews>
  <sheetFormatPr defaultColWidth="9.22962962962963" defaultRowHeight="16.5"/>
  <cols>
    <col min="1" max="1" width="4.88888888888889" customWidth="1"/>
    <col min="2" max="2" width="13.6" customWidth="1"/>
    <col min="3" max="3" width="20.4222222222222" customWidth="1"/>
    <col min="4" max="4" width="10.1111111111111" customWidth="1"/>
    <col min="5" max="5" width="6.22222222222222" customWidth="1"/>
    <col min="6" max="6" width="7.78518518518518" customWidth="1"/>
    <col min="7" max="7" width="7.77777777777778" customWidth="1"/>
    <col min="8" max="8" width="10.6888888888889" customWidth="1"/>
    <col min="9" max="9" width="7.77777777777778" customWidth="1"/>
    <col min="10" max="10" width="10.6888888888889" customWidth="1"/>
    <col min="11" max="11" width="7.77777777777778" customWidth="1"/>
    <col min="12" max="12" width="10.6888888888889" customWidth="1"/>
    <col min="13" max="13" width="8.86666666666667" style="29" customWidth="1"/>
    <col min="14" max="14" width="8.07407407407407" style="30" customWidth="1"/>
    <col min="15" max="15" width="8.66666666666667" customWidth="1"/>
    <col min="16" max="16" width="12.4444444444444"/>
    <col min="17" max="18" width="11.1111111111111"/>
  </cols>
  <sheetData>
    <row r="1" ht="53" customHeight="1" spans="1:17">
      <c r="A1" s="31" t="s">
        <v>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 t="s">
        <v>1</v>
      </c>
    </row>
    <row r="2" s="1" customFormat="1" ht="40" customHeight="1" spans="1:17">
      <c r="A2" s="23" t="s">
        <v>2</v>
      </c>
      <c r="B2" s="23" t="s">
        <v>3</v>
      </c>
      <c r="C2" s="23" t="s">
        <v>4</v>
      </c>
      <c r="D2" s="22" t="s">
        <v>5</v>
      </c>
      <c r="E2" s="23" t="s">
        <v>6</v>
      </c>
      <c r="F2" s="23" t="s">
        <v>7</v>
      </c>
      <c r="G2" s="23" t="s">
        <v>69</v>
      </c>
      <c r="H2" s="23"/>
      <c r="I2" s="23" t="s">
        <v>70</v>
      </c>
      <c r="J2" s="23"/>
      <c r="K2" s="23" t="s">
        <v>71</v>
      </c>
      <c r="L2" s="23"/>
      <c r="M2" s="24" t="s">
        <v>10</v>
      </c>
      <c r="N2" s="33" t="s">
        <v>72</v>
      </c>
      <c r="O2" s="10"/>
    </row>
    <row r="3" s="1" customFormat="1" ht="40" customHeight="1" spans="1:17">
      <c r="A3" s="23"/>
      <c r="B3" s="23"/>
      <c r="C3" s="23"/>
      <c r="D3" s="22"/>
      <c r="E3" s="23"/>
      <c r="F3" s="23"/>
      <c r="G3" s="23" t="s">
        <v>8</v>
      </c>
      <c r="H3" s="23" t="s">
        <v>73</v>
      </c>
      <c r="I3" s="23" t="s">
        <v>8</v>
      </c>
      <c r="J3" s="23" t="s">
        <v>73</v>
      </c>
      <c r="K3" s="23" t="s">
        <v>8</v>
      </c>
      <c r="L3" s="23" t="s">
        <v>73</v>
      </c>
      <c r="M3" s="24"/>
      <c r="N3" s="33"/>
      <c r="O3" s="10"/>
    </row>
    <row r="4" s="1" customFormat="1" ht="40" customHeight="1" spans="1:17">
      <c r="A4" s="34">
        <f>SUBTOTAL(103,B4:B$4)*1</f>
        <v>1</v>
      </c>
      <c r="B4" s="35" t="s">
        <v>11</v>
      </c>
      <c r="C4" s="35" t="s">
        <v>12</v>
      </c>
      <c r="D4" s="34" t="s">
        <v>13</v>
      </c>
      <c r="E4" s="34" t="s">
        <v>14</v>
      </c>
      <c r="F4" s="34" cm="1">
        <f t="array" ref="F4:F11">SUMIFS(水处理材料明细表!F3:F511,水处理材料明细表!B3:B511,B4:B11,水处理材料明细表!C3:C511,C4:C11)</f>
        <v>247.46</v>
      </c>
      <c r="G4" s="34">
        <v>820</v>
      </c>
      <c r="H4" s="34">
        <f>ROUND(F4*G4,2)</f>
        <v>202917.2</v>
      </c>
      <c r="I4" s="34">
        <f>450*1.16</f>
        <v>522</v>
      </c>
      <c r="J4" s="34">
        <f>I4*F4</f>
        <v>129174.12</v>
      </c>
      <c r="K4" s="34">
        <f>I4-G4</f>
        <v>-298</v>
      </c>
      <c r="L4" s="34">
        <f t="shared" ref="L4:L11" si="0">J4-H4</f>
        <v>-73743.08</v>
      </c>
      <c r="M4" s="36"/>
      <c r="N4" s="37"/>
      <c r="O4" s="5"/>
    </row>
    <row r="5" s="1" customFormat="1" ht="40" customHeight="1" spans="1:17">
      <c r="A5" s="38">
        <f>SUBTOTAL(103,B$4:B5)*1</f>
        <v>2</v>
      </c>
      <c r="B5" s="39" t="s">
        <v>16</v>
      </c>
      <c r="C5" s="39" t="s">
        <v>17</v>
      </c>
      <c r="D5" s="38" t="s">
        <v>18</v>
      </c>
      <c r="E5" s="38" t="s">
        <v>19</v>
      </c>
      <c r="F5" s="38">
        <v>6</v>
      </c>
      <c r="G5" s="38">
        <v>430</v>
      </c>
      <c r="H5" s="38">
        <f>ROUND(F5*G5,2)</f>
        <v>2580</v>
      </c>
      <c r="I5" s="38">
        <v>410</v>
      </c>
      <c r="J5" s="38">
        <f>I5*F5</f>
        <v>2460</v>
      </c>
      <c r="K5" s="38">
        <f>I5-G5</f>
        <v>-20</v>
      </c>
      <c r="L5" s="38">
        <f t="shared" si="0"/>
        <v>-120</v>
      </c>
      <c r="M5" s="36"/>
      <c r="N5" s="37"/>
      <c r="O5" s="5"/>
    </row>
    <row r="6" s="1" customFormat="1" ht="40" customHeight="1" spans="1:17">
      <c r="A6" s="38">
        <f>SUBTOTAL(103,B$4:B6)*1</f>
        <v>3</v>
      </c>
      <c r="B6" s="39" t="s">
        <v>20</v>
      </c>
      <c r="C6" s="39" t="s">
        <v>21</v>
      </c>
      <c r="D6" s="36" t="s">
        <v>22</v>
      </c>
      <c r="E6" s="38" t="s">
        <v>23</v>
      </c>
      <c r="F6" s="36">
        <v>39.7</v>
      </c>
      <c r="G6" s="36">
        <v>2900</v>
      </c>
      <c r="H6" s="38">
        <f t="shared" ref="H6:H11" si="1">ROUND(F6*G6,2)</f>
        <v>115130</v>
      </c>
      <c r="I6" s="38">
        <v>2850</v>
      </c>
      <c r="J6" s="38">
        <f>I6*F6</f>
        <v>113145</v>
      </c>
      <c r="K6" s="38">
        <f t="shared" ref="K4:K11" si="2">I6-G6</f>
        <v>-50</v>
      </c>
      <c r="L6" s="38">
        <f t="shared" si="0"/>
        <v>-1985.00000000001</v>
      </c>
      <c r="M6" s="36"/>
      <c r="N6" s="37"/>
      <c r="O6" s="5"/>
    </row>
    <row r="7" s="1" customFormat="1" ht="40" customHeight="1" spans="1:17">
      <c r="A7" s="40">
        <f>SUBTOTAL(103,B$4:B7)*1</f>
        <v>4</v>
      </c>
      <c r="B7" s="41" t="s">
        <v>24</v>
      </c>
      <c r="C7" s="41" t="s">
        <v>25</v>
      </c>
      <c r="D7" s="42" t="s">
        <v>26</v>
      </c>
      <c r="E7" s="40" t="s">
        <v>23</v>
      </c>
      <c r="F7" s="42">
        <v>91.3</v>
      </c>
      <c r="G7" s="42">
        <v>850</v>
      </c>
      <c r="H7" s="43">
        <f t="shared" si="1"/>
        <v>77605</v>
      </c>
      <c r="I7" s="44">
        <f>(790+860)/2</f>
        <v>825</v>
      </c>
      <c r="J7" s="44">
        <f>I7*F7</f>
        <v>75322.5</v>
      </c>
      <c r="K7" s="44">
        <f t="shared" si="2"/>
        <v>-25</v>
      </c>
      <c r="L7" s="44">
        <f t="shared" si="0"/>
        <v>-2282.5</v>
      </c>
      <c r="M7" s="45"/>
      <c r="N7" s="1" t="s">
        <v>74</v>
      </c>
      <c r="O7" s="46">
        <f>1086.5/1.65*1.2</f>
        <v>790.181818181818</v>
      </c>
      <c r="P7" s="5">
        <f>0.41*1000*1.2</f>
        <v>492</v>
      </c>
      <c r="Q7" s="47">
        <f>1423.7/1.65</f>
        <v>862.848484848485</v>
      </c>
    </row>
    <row r="8" s="1" customFormat="1" ht="40" customHeight="1" spans="1:17">
      <c r="A8" s="48">
        <f>SUBTOTAL(103,B$4:B8)*1</f>
        <v>5</v>
      </c>
      <c r="B8" s="49" t="s">
        <v>24</v>
      </c>
      <c r="C8" s="49" t="s">
        <v>27</v>
      </c>
      <c r="D8" s="50" t="s">
        <v>26</v>
      </c>
      <c r="E8" s="48" t="s">
        <v>23</v>
      </c>
      <c r="F8" s="50">
        <v>13.25</v>
      </c>
      <c r="G8" s="50">
        <v>750</v>
      </c>
      <c r="H8" s="51">
        <f t="shared" si="1"/>
        <v>9937.5</v>
      </c>
      <c r="I8" s="34">
        <v>725</v>
      </c>
      <c r="J8" s="34">
        <f t="shared" ref="J7:J11" si="3">I8*F8</f>
        <v>9606.25</v>
      </c>
      <c r="K8" s="34">
        <f t="shared" si="2"/>
        <v>-25</v>
      </c>
      <c r="L8" s="34">
        <f t="shared" si="0"/>
        <v>-331.249999999998</v>
      </c>
      <c r="M8" s="36"/>
      <c r="O8" s="37"/>
      <c r="P8" s="5"/>
    </row>
    <row r="9" s="1" customFormat="1" ht="40" customHeight="1" spans="1:17">
      <c r="A9" s="48">
        <f>SUBTOTAL(103,B$4:B9)*1</f>
        <v>6</v>
      </c>
      <c r="B9" s="49" t="s">
        <v>28</v>
      </c>
      <c r="C9" s="49" t="s">
        <v>29</v>
      </c>
      <c r="D9" s="50" t="s">
        <v>30</v>
      </c>
      <c r="E9" s="48" t="s">
        <v>23</v>
      </c>
      <c r="F9" s="50">
        <v>18.77</v>
      </c>
      <c r="G9" s="50">
        <v>630</v>
      </c>
      <c r="H9" s="51">
        <f t="shared" si="1"/>
        <v>11825.1</v>
      </c>
      <c r="I9" s="52">
        <f>(410+260)/2</f>
        <v>335</v>
      </c>
      <c r="J9" s="34">
        <f t="shared" si="3"/>
        <v>6287.95</v>
      </c>
      <c r="K9" s="34">
        <f t="shared" si="2"/>
        <v>-295</v>
      </c>
      <c r="L9" s="34">
        <f t="shared" si="0"/>
        <v>-5537.15</v>
      </c>
      <c r="M9" s="24"/>
      <c r="N9" s="1" t="s">
        <v>75</v>
      </c>
      <c r="O9" s="46">
        <f>580*1.2/1.7</f>
        <v>409.411764705882</v>
      </c>
      <c r="P9" s="46">
        <f>299*1.5/1.7</f>
        <v>263.823529411765</v>
      </c>
    </row>
    <row r="10" s="1" customFormat="1" ht="40" customHeight="1" spans="1:17">
      <c r="A10" s="53">
        <f>SUBTOTAL(103,B$4:B10)*1</f>
        <v>7</v>
      </c>
      <c r="B10" s="54" t="s">
        <v>31</v>
      </c>
      <c r="C10" s="54" t="s">
        <v>32</v>
      </c>
      <c r="D10" s="55" t="s">
        <v>33</v>
      </c>
      <c r="E10" s="53" t="s">
        <v>14</v>
      </c>
      <c r="F10" s="55">
        <v>71.26</v>
      </c>
      <c r="G10" s="55">
        <v>60</v>
      </c>
      <c r="H10" s="56">
        <f t="shared" si="1"/>
        <v>4275.6</v>
      </c>
      <c r="I10" s="38">
        <v>55</v>
      </c>
      <c r="J10" s="38">
        <f t="shared" si="3"/>
        <v>3919.3</v>
      </c>
      <c r="K10" s="38">
        <f t="shared" si="2"/>
        <v>-5</v>
      </c>
      <c r="L10" s="38">
        <f t="shared" si="0"/>
        <v>-356.3</v>
      </c>
      <c r="M10" s="36"/>
      <c r="N10" s="37"/>
      <c r="O10" s="5"/>
    </row>
    <row r="11" s="1" customFormat="1" ht="40" customHeight="1" spans="1:17">
      <c r="A11" s="53">
        <f>SUBTOTAL(103,B$4:B11)*1</f>
        <v>8</v>
      </c>
      <c r="B11" s="54" t="s">
        <v>34</v>
      </c>
      <c r="C11" s="54" t="s">
        <v>35</v>
      </c>
      <c r="D11" s="55" t="s">
        <v>36</v>
      </c>
      <c r="E11" s="53" t="s">
        <v>19</v>
      </c>
      <c r="F11" s="55">
        <v>14</v>
      </c>
      <c r="G11" s="55">
        <v>180</v>
      </c>
      <c r="H11" s="56">
        <f t="shared" si="1"/>
        <v>2520</v>
      </c>
      <c r="I11" s="38">
        <v>170</v>
      </c>
      <c r="J11" s="38">
        <f t="shared" si="3"/>
        <v>2380</v>
      </c>
      <c r="K11" s="38">
        <f t="shared" si="2"/>
        <v>-10</v>
      </c>
      <c r="L11" s="38">
        <f t="shared" si="0"/>
        <v>-140</v>
      </c>
      <c r="M11" s="36"/>
      <c r="N11" s="37"/>
      <c r="O11" s="5"/>
    </row>
    <row r="12" s="28" customFormat="1" ht="40" customHeight="1" spans="1:17">
      <c r="A12" s="53">
        <f>SUBTOTAL(103,B$4:B12)*1</f>
        <v>9</v>
      </c>
      <c r="B12" s="57" t="s">
        <v>37</v>
      </c>
      <c r="C12" s="57"/>
      <c r="D12" s="58"/>
      <c r="E12" s="59"/>
      <c r="F12" s="58"/>
      <c r="G12" s="58"/>
      <c r="H12" s="60">
        <f>SUM(H4:H11)</f>
        <v>426790.4</v>
      </c>
      <c r="I12" s="61"/>
      <c r="J12" s="60">
        <f>SUM(J4:J11)</f>
        <v>342295.12</v>
      </c>
      <c r="K12" s="61"/>
      <c r="L12" s="60">
        <f>SUM(L4:L11)</f>
        <v>-84495.28</v>
      </c>
      <c r="M12" s="62">
        <f>L12/H12</f>
        <v>-0.197978398764358</v>
      </c>
      <c r="N12" s="63"/>
    </row>
  </sheetData>
  <autoFilter xmlns:etc="http://www.wps.cn/officeDocument/2017/etCustomData" ref="H2:H12" etc:filterBottomFollowUsedRange="0">
    <extLst/>
  </autoFilter>
  <mergeCells count="10">
    <mergeCell ref="A1:L1"/>
    <mergeCell ref="G2:H2"/>
    <mergeCell ref="I2:J2"/>
    <mergeCell ref="K2:L2"/>
    <mergeCell ref="A2:A3"/>
    <mergeCell ref="B2:B3"/>
    <mergeCell ref="C2:C3"/>
    <mergeCell ref="D2:D3"/>
    <mergeCell ref="E2:E3"/>
    <mergeCell ref="F2:F3"/>
  </mergeCells>
  <pageMargins left="0.708333333333333" right="0.354166666666667" top="0.739583333333333" bottom="0.739583333333333" header="0.5" footer="0.5"/>
  <pageSetup paperSize="9" scale="9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1">
    <outlinePr summaryBelow="0" summaryRight="0"/>
  </sheetPr>
  <dimension ref="A1:M511"/>
  <sheetViews>
    <sheetView view="pageBreakPreview" zoomScaleNormal="100" workbookViewId="0">
      <pane xSplit="2" ySplit="2" topLeftCell="C302" activePane="bottomRight" state="frozen"/>
      <selection/>
      <selection pane="topRight"/>
      <selection pane="bottomLeft"/>
      <selection pane="bottomRight" activeCell="M362" sqref="M362"/>
    </sheetView>
  </sheetViews>
  <sheetFormatPr defaultColWidth="11.3333333333333" defaultRowHeight="13.5"/>
  <cols>
    <col min="1" max="1" width="4.11111111111111" style="1" customWidth="1"/>
    <col min="2" max="2" width="23.2222222222222" style="3" customWidth="1"/>
    <col min="3" max="3" width="18.7777777777778" style="4" customWidth="1"/>
    <col min="4" max="4" width="20.0740740740741" style="5" customWidth="1"/>
    <col min="5" max="5" width="3.92592592592593" style="5" customWidth="1"/>
    <col min="6" max="6" width="5.54074074074074" style="5" customWidth="1"/>
    <col min="7" max="7" width="7.22222222222222" style="5" customWidth="1"/>
    <col min="8" max="8" width="9.61481481481482" style="5" customWidth="1"/>
    <col min="9" max="9" width="11.3333333333333" style="1"/>
    <col min="10" max="12" width="11.3333333333333" style="5" customWidth="1"/>
    <col min="13" max="16384" width="11.3333333333333" style="1"/>
  </cols>
  <sheetData>
    <row r="1" ht="30" customHeight="1" spans="1:12">
      <c r="A1" s="6" t="s">
        <v>76</v>
      </c>
      <c r="B1" s="6"/>
      <c r="C1" s="7"/>
      <c r="D1" s="6"/>
      <c r="E1" s="6"/>
      <c r="F1" s="6"/>
      <c r="G1" s="6"/>
      <c r="H1" s="6"/>
    </row>
    <row r="2" ht="27" spans="1:12">
      <c r="A2" s="8" t="s">
        <v>2</v>
      </c>
      <c r="B2" s="9" t="s">
        <v>3</v>
      </c>
      <c r="C2" s="9" t="s">
        <v>4</v>
      </c>
      <c r="D2" s="8" t="s">
        <v>5</v>
      </c>
      <c r="E2" s="8" t="s">
        <v>6</v>
      </c>
      <c r="F2" s="8" t="s">
        <v>7</v>
      </c>
      <c r="G2" s="8" t="s">
        <v>77</v>
      </c>
      <c r="H2" s="8" t="s">
        <v>78</v>
      </c>
      <c r="J2" s="10" t="s">
        <v>79</v>
      </c>
      <c r="K2" s="10" t="s">
        <v>80</v>
      </c>
    </row>
    <row r="3" hidden="1" spans="1:12">
      <c r="A3" s="8">
        <f>IF(L3&lt;&gt;"",SUBTOTAL(103,$L$3:L3),"")</f>
        <v>0</v>
      </c>
      <c r="B3" s="11" t="s">
        <v>81</v>
      </c>
      <c r="C3" s="9"/>
      <c r="D3" s="8"/>
      <c r="E3" s="8"/>
      <c r="F3" s="8"/>
      <c r="G3" s="8"/>
      <c r="H3" s="8"/>
      <c r="J3" s="5">
        <v>1</v>
      </c>
      <c r="L3" s="5">
        <v>1</v>
      </c>
    </row>
    <row r="4" hidden="1" spans="1:12">
      <c r="A4" s="8" t="str">
        <f>IF(L4&lt;&gt;"",SUBTOTAL(103,$L$3:L4),"")</f>
        <v/>
      </c>
      <c r="B4" s="12" t="s">
        <v>82</v>
      </c>
      <c r="C4" s="9"/>
      <c r="D4" s="8"/>
      <c r="E4" s="8"/>
      <c r="F4" s="8"/>
      <c r="G4" s="8"/>
      <c r="H4" s="8"/>
      <c r="J4" s="5">
        <v>2</v>
      </c>
      <c r="L4" s="1"/>
    </row>
    <row r="5" s="1" customFormat="1" ht="40.5" hidden="1" spans="1:12">
      <c r="A5" s="8" t="str">
        <f>IF(L5&lt;&gt;"",SUBTOTAL(103,$L$3:L5),"")</f>
        <v/>
      </c>
      <c r="B5" s="9" t="s">
        <v>11</v>
      </c>
      <c r="C5" s="9" t="s">
        <v>12</v>
      </c>
      <c r="D5" s="8" t="s">
        <v>13</v>
      </c>
      <c r="E5" s="8" t="s">
        <v>14</v>
      </c>
      <c r="F5" s="8"/>
      <c r="G5" s="8">
        <v>820</v>
      </c>
      <c r="H5" s="8">
        <f>ROUND(F5*G5,2)</f>
        <v>0</v>
      </c>
      <c r="J5" s="5" t="str">
        <f>IF(F5&gt;0,3,"")</f>
        <v/>
      </c>
      <c r="K5" s="5" t="str">
        <f t="shared" ref="K5:K13" si="0">IF(F5&gt;0,3,"")</f>
        <v/>
      </c>
    </row>
    <row r="6" s="1" customFormat="1" ht="27" hidden="1" spans="1:12">
      <c r="A6" s="8" t="str">
        <f>IF(L6&lt;&gt;"",SUBTOTAL(103,$L$3:L6),"")</f>
        <v/>
      </c>
      <c r="B6" s="9" t="s">
        <v>83</v>
      </c>
      <c r="C6" s="9" t="s">
        <v>84</v>
      </c>
      <c r="D6" s="8" t="s">
        <v>18</v>
      </c>
      <c r="E6" s="8" t="s">
        <v>85</v>
      </c>
      <c r="F6" s="8"/>
      <c r="G6" s="8">
        <v>550</v>
      </c>
      <c r="H6" s="8">
        <f t="shared" ref="H6:H69" si="1">ROUND(F6*G6,2)</f>
        <v>0</v>
      </c>
      <c r="J6" s="5" t="str">
        <f>IF(F6&gt;0,3,"")</f>
        <v/>
      </c>
      <c r="K6" s="5" t="str">
        <f t="shared" si="0"/>
        <v/>
      </c>
    </row>
    <row r="7" hidden="1" spans="1:12">
      <c r="A7" s="8" t="str">
        <f>IF(L7&lt;&gt;"",SUBTOTAL(103,$L$3:L7),"")</f>
        <v/>
      </c>
      <c r="B7" s="13" t="s">
        <v>86</v>
      </c>
      <c r="C7" s="9"/>
      <c r="D7" s="8"/>
      <c r="E7" s="8"/>
      <c r="F7" s="8"/>
      <c r="G7" s="8"/>
      <c r="H7" s="8"/>
      <c r="J7" s="5">
        <v>2</v>
      </c>
      <c r="L7" s="1"/>
    </row>
    <row r="8" s="1" customFormat="1" ht="27" hidden="1" spans="1:12">
      <c r="A8" s="8" t="str">
        <f>IF(L8&lt;&gt;"",SUBTOTAL(103,$L$3:L8),"")</f>
        <v/>
      </c>
      <c r="B8" s="9" t="s">
        <v>20</v>
      </c>
      <c r="C8" s="9" t="s">
        <v>21</v>
      </c>
      <c r="D8" s="14" t="s">
        <v>22</v>
      </c>
      <c r="E8" s="8" t="s">
        <v>23</v>
      </c>
      <c r="F8" s="15"/>
      <c r="G8" s="15">
        <v>2900</v>
      </c>
      <c r="H8" s="8">
        <f t="shared" si="1"/>
        <v>0</v>
      </c>
      <c r="J8" s="5" t="str">
        <f t="shared" ref="J8:J13" si="2">IF(F8&gt;0,3,"")</f>
        <v/>
      </c>
      <c r="K8" s="5" t="str">
        <f t="shared" si="0"/>
        <v/>
      </c>
    </row>
    <row r="9" s="1" customFormat="1" hidden="1" spans="1:12">
      <c r="A9" s="8" t="str">
        <f>IF(L9&lt;&gt;"",SUBTOTAL(103,$L$3:L9),"")</f>
        <v/>
      </c>
      <c r="B9" s="9" t="s">
        <v>24</v>
      </c>
      <c r="C9" s="9" t="s">
        <v>25</v>
      </c>
      <c r="D9" s="14" t="s">
        <v>26</v>
      </c>
      <c r="E9" s="8" t="s">
        <v>23</v>
      </c>
      <c r="F9" s="15"/>
      <c r="G9" s="15">
        <v>850</v>
      </c>
      <c r="H9" s="8">
        <f t="shared" si="1"/>
        <v>0</v>
      </c>
      <c r="J9" s="5" t="str">
        <f t="shared" si="2"/>
        <v/>
      </c>
      <c r="K9" s="5" t="str">
        <f t="shared" si="0"/>
        <v/>
      </c>
    </row>
    <row r="10" s="1" customFormat="1" hidden="1" spans="1:12">
      <c r="A10" s="8" t="str">
        <f>IF(L10&lt;&gt;"",SUBTOTAL(103,$L$3:L10),"")</f>
        <v/>
      </c>
      <c r="B10" s="9" t="s">
        <v>24</v>
      </c>
      <c r="C10" s="9" t="s">
        <v>27</v>
      </c>
      <c r="D10" s="14" t="s">
        <v>26</v>
      </c>
      <c r="E10" s="8" t="s">
        <v>23</v>
      </c>
      <c r="F10" s="15"/>
      <c r="G10" s="15">
        <v>750</v>
      </c>
      <c r="H10" s="8">
        <f t="shared" si="1"/>
        <v>0</v>
      </c>
      <c r="J10" s="5" t="str">
        <f t="shared" si="2"/>
        <v/>
      </c>
      <c r="K10" s="5" t="str">
        <f t="shared" si="0"/>
        <v/>
      </c>
    </row>
    <row r="11" s="1" customFormat="1" hidden="1" spans="1:12">
      <c r="A11" s="8" t="str">
        <f>IF(L11&lt;&gt;"",SUBTOTAL(103,$L$3:L11),"")</f>
        <v/>
      </c>
      <c r="B11" s="9" t="s">
        <v>28</v>
      </c>
      <c r="C11" s="9" t="s">
        <v>29</v>
      </c>
      <c r="D11" s="14" t="s">
        <v>30</v>
      </c>
      <c r="E11" s="8" t="s">
        <v>23</v>
      </c>
      <c r="F11" s="15"/>
      <c r="G11" s="15">
        <v>630</v>
      </c>
      <c r="H11" s="8">
        <f t="shared" si="1"/>
        <v>0</v>
      </c>
      <c r="J11" s="5" t="str">
        <f t="shared" si="2"/>
        <v/>
      </c>
      <c r="K11" s="5" t="str">
        <f t="shared" si="0"/>
        <v/>
      </c>
    </row>
    <row r="12" s="1" customFormat="1" ht="27" hidden="1" spans="1:12">
      <c r="A12" s="8" t="str">
        <f>IF(L12&lt;&gt;"",SUBTOTAL(103,$L$3:L12),"")</f>
        <v/>
      </c>
      <c r="B12" s="9" t="s">
        <v>31</v>
      </c>
      <c r="C12" s="9" t="s">
        <v>32</v>
      </c>
      <c r="D12" s="14" t="s">
        <v>33</v>
      </c>
      <c r="E12" s="8" t="s">
        <v>14</v>
      </c>
      <c r="F12" s="15"/>
      <c r="G12" s="15">
        <v>60</v>
      </c>
      <c r="H12" s="8">
        <f t="shared" si="1"/>
        <v>0</v>
      </c>
      <c r="J12" s="5" t="str">
        <f t="shared" si="2"/>
        <v/>
      </c>
      <c r="K12" s="5" t="str">
        <f t="shared" si="0"/>
        <v/>
      </c>
    </row>
    <row r="13" s="1" customFormat="1" hidden="1" spans="1:12">
      <c r="A13" s="8" t="str">
        <f>IF(L13&lt;&gt;"",SUBTOTAL(103,$L$3:L13),"")</f>
        <v/>
      </c>
      <c r="B13" s="9" t="s">
        <v>34</v>
      </c>
      <c r="C13" s="9" t="s">
        <v>35</v>
      </c>
      <c r="D13" s="14" t="s">
        <v>36</v>
      </c>
      <c r="E13" s="8" t="s">
        <v>19</v>
      </c>
      <c r="F13" s="15"/>
      <c r="G13" s="15">
        <v>180</v>
      </c>
      <c r="H13" s="8">
        <f t="shared" si="1"/>
        <v>0</v>
      </c>
      <c r="J13" s="5" t="str">
        <f t="shared" si="2"/>
        <v/>
      </c>
      <c r="K13" s="5" t="str">
        <f t="shared" si="0"/>
        <v/>
      </c>
    </row>
    <row r="14" hidden="1" spans="1:12">
      <c r="A14" s="8" t="str">
        <f>IF(L14&lt;&gt;"",SUBTOTAL(103,$L$3:L14),"")</f>
        <v/>
      </c>
      <c r="B14" s="12" t="s">
        <v>87</v>
      </c>
      <c r="C14" s="9"/>
      <c r="D14" s="8"/>
      <c r="E14" s="8"/>
      <c r="F14" s="8"/>
      <c r="G14" s="8"/>
      <c r="H14" s="8"/>
      <c r="J14" s="5">
        <v>2</v>
      </c>
      <c r="L14" s="1"/>
    </row>
    <row r="15" s="1" customFormat="1" ht="40.5" hidden="1" spans="1:12">
      <c r="A15" s="8" t="str">
        <f>IF(L15&lt;&gt;"",SUBTOTAL(103,$L$3:L15),"")</f>
        <v/>
      </c>
      <c r="B15" s="9" t="s">
        <v>11</v>
      </c>
      <c r="C15" s="9" t="s">
        <v>12</v>
      </c>
      <c r="D15" s="8" t="s">
        <v>13</v>
      </c>
      <c r="E15" s="8" t="s">
        <v>14</v>
      </c>
      <c r="F15" s="8"/>
      <c r="G15" s="8">
        <v>820</v>
      </c>
      <c r="H15" s="8">
        <f t="shared" si="1"/>
        <v>0</v>
      </c>
      <c r="J15" s="5" t="str">
        <f>IF(F15&gt;0,3,"")</f>
        <v/>
      </c>
      <c r="K15" s="5" t="str">
        <f t="shared" ref="K15:K23" si="3">IF(F15&gt;0,3,"")</f>
        <v/>
      </c>
    </row>
    <row r="16" s="1" customFormat="1" ht="27" hidden="1" spans="1:12">
      <c r="A16" s="8" t="str">
        <f>IF(L16&lt;&gt;"",SUBTOTAL(103,$L$3:L16),"")</f>
        <v/>
      </c>
      <c r="B16" s="9" t="s">
        <v>83</v>
      </c>
      <c r="C16" s="9" t="s">
        <v>84</v>
      </c>
      <c r="D16" s="8" t="s">
        <v>18</v>
      </c>
      <c r="E16" s="8" t="s">
        <v>85</v>
      </c>
      <c r="F16" s="8"/>
      <c r="G16" s="8">
        <v>550</v>
      </c>
      <c r="H16" s="8">
        <f t="shared" si="1"/>
        <v>0</v>
      </c>
      <c r="J16" s="5" t="str">
        <f>IF(F16&gt;0,3,"")</f>
        <v/>
      </c>
      <c r="K16" s="5" t="str">
        <f t="shared" si="3"/>
        <v/>
      </c>
    </row>
    <row r="17" hidden="1" spans="1:12">
      <c r="A17" s="8" t="str">
        <f>IF(L17&lt;&gt;"",SUBTOTAL(103,$L$3:L17),"")</f>
        <v/>
      </c>
      <c r="B17" s="13" t="s">
        <v>88</v>
      </c>
      <c r="C17" s="9"/>
      <c r="D17" s="8"/>
      <c r="E17" s="8"/>
      <c r="F17" s="8"/>
      <c r="G17" s="8"/>
      <c r="H17" s="8"/>
      <c r="J17" s="5">
        <v>2</v>
      </c>
      <c r="L17" s="1"/>
    </row>
    <row r="18" s="1" customFormat="1" ht="27" hidden="1" spans="1:12">
      <c r="A18" s="8" t="str">
        <f>IF(L18&lt;&gt;"",SUBTOTAL(103,$L$3:L18),"")</f>
        <v/>
      </c>
      <c r="B18" s="9" t="s">
        <v>20</v>
      </c>
      <c r="C18" s="9" t="s">
        <v>21</v>
      </c>
      <c r="D18" s="14" t="s">
        <v>22</v>
      </c>
      <c r="E18" s="8" t="s">
        <v>23</v>
      </c>
      <c r="F18" s="15"/>
      <c r="G18" s="15">
        <v>2900</v>
      </c>
      <c r="H18" s="8">
        <f t="shared" si="1"/>
        <v>0</v>
      </c>
      <c r="J18" s="5" t="str">
        <f t="shared" ref="J18:J23" si="4">IF(F18&gt;0,3,"")</f>
        <v/>
      </c>
      <c r="K18" s="5" t="str">
        <f t="shared" si="3"/>
        <v/>
      </c>
    </row>
    <row r="19" s="1" customFormat="1" hidden="1" spans="1:12">
      <c r="A19" s="8" t="str">
        <f>IF(L19&lt;&gt;"",SUBTOTAL(103,$L$3:L19),"")</f>
        <v/>
      </c>
      <c r="B19" s="9" t="s">
        <v>24</v>
      </c>
      <c r="C19" s="9" t="s">
        <v>25</v>
      </c>
      <c r="D19" s="14" t="s">
        <v>26</v>
      </c>
      <c r="E19" s="8" t="s">
        <v>23</v>
      </c>
      <c r="F19" s="15"/>
      <c r="G19" s="15">
        <v>850</v>
      </c>
      <c r="H19" s="8">
        <f t="shared" si="1"/>
        <v>0</v>
      </c>
      <c r="J19" s="5" t="str">
        <f t="shared" si="4"/>
        <v/>
      </c>
      <c r="K19" s="5" t="str">
        <f t="shared" si="3"/>
        <v/>
      </c>
    </row>
    <row r="20" s="1" customFormat="1" hidden="1" spans="1:12">
      <c r="A20" s="8" t="str">
        <f>IF(L20&lt;&gt;"",SUBTOTAL(103,$L$3:L20),"")</f>
        <v/>
      </c>
      <c r="B20" s="9" t="s">
        <v>24</v>
      </c>
      <c r="C20" s="9" t="s">
        <v>27</v>
      </c>
      <c r="D20" s="14" t="s">
        <v>26</v>
      </c>
      <c r="E20" s="8" t="s">
        <v>23</v>
      </c>
      <c r="F20" s="15"/>
      <c r="G20" s="15">
        <v>750</v>
      </c>
      <c r="H20" s="8">
        <f t="shared" si="1"/>
        <v>0</v>
      </c>
      <c r="J20" s="5" t="str">
        <f t="shared" si="4"/>
        <v/>
      </c>
      <c r="K20" s="5" t="str">
        <f t="shared" si="3"/>
        <v/>
      </c>
    </row>
    <row r="21" s="1" customFormat="1" hidden="1" spans="1:12">
      <c r="A21" s="8" t="str">
        <f>IF(L21&lt;&gt;"",SUBTOTAL(103,$L$3:L21),"")</f>
        <v/>
      </c>
      <c r="B21" s="9" t="s">
        <v>28</v>
      </c>
      <c r="C21" s="9" t="s">
        <v>29</v>
      </c>
      <c r="D21" s="14" t="s">
        <v>30</v>
      </c>
      <c r="E21" s="8" t="s">
        <v>23</v>
      </c>
      <c r="F21" s="15"/>
      <c r="G21" s="15">
        <v>630</v>
      </c>
      <c r="H21" s="8">
        <f t="shared" si="1"/>
        <v>0</v>
      </c>
      <c r="J21" s="5" t="str">
        <f t="shared" si="4"/>
        <v/>
      </c>
      <c r="K21" s="5" t="str">
        <f t="shared" si="3"/>
        <v/>
      </c>
    </row>
    <row r="22" s="1" customFormat="1" ht="27" hidden="1" spans="1:12">
      <c r="A22" s="8" t="str">
        <f>IF(L22&lt;&gt;"",SUBTOTAL(103,$L$3:L22),"")</f>
        <v/>
      </c>
      <c r="B22" s="9" t="s">
        <v>31</v>
      </c>
      <c r="C22" s="9" t="s">
        <v>32</v>
      </c>
      <c r="D22" s="14" t="s">
        <v>33</v>
      </c>
      <c r="E22" s="8" t="s">
        <v>14</v>
      </c>
      <c r="F22" s="15"/>
      <c r="G22" s="15">
        <v>60</v>
      </c>
      <c r="H22" s="8">
        <f t="shared" si="1"/>
        <v>0</v>
      </c>
      <c r="J22" s="5" t="str">
        <f t="shared" si="4"/>
        <v/>
      </c>
      <c r="K22" s="5" t="str">
        <f t="shared" si="3"/>
        <v/>
      </c>
    </row>
    <row r="23" s="1" customFormat="1" hidden="1" spans="1:12">
      <c r="A23" s="8" t="str">
        <f>IF(L23&lt;&gt;"",SUBTOTAL(103,$L$3:L23),"")</f>
        <v/>
      </c>
      <c r="B23" s="9" t="s">
        <v>34</v>
      </c>
      <c r="C23" s="9" t="s">
        <v>35</v>
      </c>
      <c r="D23" s="14" t="s">
        <v>36</v>
      </c>
      <c r="E23" s="8" t="s">
        <v>19</v>
      </c>
      <c r="F23" s="15"/>
      <c r="G23" s="15">
        <v>180</v>
      </c>
      <c r="H23" s="8">
        <f t="shared" si="1"/>
        <v>0</v>
      </c>
      <c r="J23" s="5" t="str">
        <f t="shared" si="4"/>
        <v/>
      </c>
      <c r="K23" s="5" t="str">
        <f t="shared" si="3"/>
        <v/>
      </c>
    </row>
    <row r="24" hidden="1" spans="1:12">
      <c r="A24" s="8">
        <f>IF(L24&lt;&gt;"",SUBTOTAL(103,$L$3:L24),"")</f>
        <v>0</v>
      </c>
      <c r="B24" s="11" t="s">
        <v>89</v>
      </c>
      <c r="C24" s="9"/>
      <c r="D24" s="8"/>
      <c r="E24" s="8"/>
      <c r="F24" s="8"/>
      <c r="G24" s="8"/>
      <c r="H24" s="8"/>
      <c r="J24" s="5">
        <v>1</v>
      </c>
      <c r="L24" s="5">
        <v>1</v>
      </c>
    </row>
    <row r="25" hidden="1" spans="1:12">
      <c r="A25" s="8" t="str">
        <f>IF(L25&lt;&gt;"",SUBTOTAL(103,$L$3:L25),"")</f>
        <v/>
      </c>
      <c r="B25" s="16" t="s">
        <v>58</v>
      </c>
      <c r="C25" s="9"/>
      <c r="D25" s="8"/>
      <c r="E25" s="8"/>
      <c r="F25" s="8"/>
      <c r="G25" s="8"/>
      <c r="H25" s="8"/>
      <c r="J25" s="5">
        <v>2</v>
      </c>
      <c r="L25" s="1"/>
    </row>
    <row r="26" s="1" customFormat="1" ht="40.5" hidden="1" spans="1:12">
      <c r="A26" s="8" t="str">
        <f>IF(L26&lt;&gt;"",SUBTOTAL(103,$L$3:L26),"")</f>
        <v/>
      </c>
      <c r="B26" s="9" t="s">
        <v>11</v>
      </c>
      <c r="C26" s="9" t="s">
        <v>12</v>
      </c>
      <c r="D26" s="8" t="s">
        <v>13</v>
      </c>
      <c r="E26" s="8" t="s">
        <v>14</v>
      </c>
      <c r="F26" s="8"/>
      <c r="G26" s="8">
        <v>820</v>
      </c>
      <c r="H26" s="8">
        <f t="shared" si="1"/>
        <v>0</v>
      </c>
      <c r="J26" s="5" t="str">
        <f>IF(F26&gt;0,3,"")</f>
        <v/>
      </c>
      <c r="K26" s="5" t="str">
        <f t="shared" ref="K26:K30" si="5">IF(F26&gt;0,3,"")</f>
        <v/>
      </c>
    </row>
    <row r="27" s="1" customFormat="1" ht="27" hidden="1" spans="1:12">
      <c r="A27" s="8" t="str">
        <f>IF(L27&lt;&gt;"",SUBTOTAL(103,$L$3:L27),"")</f>
        <v/>
      </c>
      <c r="B27" s="9" t="s">
        <v>83</v>
      </c>
      <c r="C27" s="9" t="s">
        <v>84</v>
      </c>
      <c r="D27" s="8" t="s">
        <v>18</v>
      </c>
      <c r="E27" s="8" t="s">
        <v>85</v>
      </c>
      <c r="F27" s="8"/>
      <c r="G27" s="8">
        <v>550</v>
      </c>
      <c r="H27" s="8">
        <f t="shared" si="1"/>
        <v>0</v>
      </c>
      <c r="J27" s="5" t="str">
        <f>IF(F27&gt;0,3,"")</f>
        <v/>
      </c>
      <c r="K27" s="5" t="str">
        <f t="shared" si="5"/>
        <v/>
      </c>
    </row>
    <row r="28" hidden="1" spans="1:12">
      <c r="A28" s="8" t="str">
        <f>IF(L28&lt;&gt;"",SUBTOTAL(103,$L$3:L28),"")</f>
        <v/>
      </c>
      <c r="B28" s="12" t="s">
        <v>45</v>
      </c>
      <c r="C28" s="9"/>
      <c r="D28" s="8"/>
      <c r="E28" s="8"/>
      <c r="F28" s="8"/>
      <c r="G28" s="8"/>
      <c r="H28" s="8"/>
      <c r="J28" s="5">
        <v>2</v>
      </c>
      <c r="L28" s="1"/>
    </row>
    <row r="29" s="1" customFormat="1" ht="40.5" hidden="1" spans="1:12">
      <c r="A29" s="8" t="str">
        <f>IF(L29&lt;&gt;"",SUBTOTAL(103,$L$3:L29),"")</f>
        <v/>
      </c>
      <c r="B29" s="9" t="s">
        <v>11</v>
      </c>
      <c r="C29" s="9" t="s">
        <v>12</v>
      </c>
      <c r="D29" s="8" t="s">
        <v>13</v>
      </c>
      <c r="E29" s="8" t="s">
        <v>14</v>
      </c>
      <c r="F29" s="8"/>
      <c r="G29" s="8">
        <v>820</v>
      </c>
      <c r="H29" s="8">
        <f t="shared" si="1"/>
        <v>0</v>
      </c>
      <c r="J29" s="5" t="str">
        <f>IF(F29&gt;0,3,"")</f>
        <v/>
      </c>
      <c r="K29" s="5" t="str">
        <f t="shared" si="5"/>
        <v/>
      </c>
    </row>
    <row r="30" s="1" customFormat="1" ht="27" hidden="1" spans="1:12">
      <c r="A30" s="8" t="str">
        <f>IF(L30&lt;&gt;"",SUBTOTAL(103,$L$3:L30),"")</f>
        <v/>
      </c>
      <c r="B30" s="9" t="s">
        <v>83</v>
      </c>
      <c r="C30" s="9" t="s">
        <v>84</v>
      </c>
      <c r="D30" s="8" t="s">
        <v>18</v>
      </c>
      <c r="E30" s="8" t="s">
        <v>85</v>
      </c>
      <c r="F30" s="8"/>
      <c r="G30" s="8">
        <v>550</v>
      </c>
      <c r="H30" s="8">
        <f t="shared" si="1"/>
        <v>0</v>
      </c>
      <c r="J30" s="5" t="str">
        <f>IF(F30&gt;0,3,"")</f>
        <v/>
      </c>
      <c r="K30" s="5" t="str">
        <f t="shared" si="5"/>
        <v/>
      </c>
    </row>
    <row r="31" hidden="1" spans="1:12">
      <c r="A31" s="8" t="str">
        <f>IF(L31&lt;&gt;"",SUBTOTAL(103,$L$3:L31),"")</f>
        <v/>
      </c>
      <c r="B31" s="13" t="s">
        <v>46</v>
      </c>
      <c r="C31" s="9"/>
      <c r="D31" s="8"/>
      <c r="E31" s="8"/>
      <c r="F31" s="8"/>
      <c r="G31" s="8"/>
      <c r="H31" s="8"/>
      <c r="J31" s="5">
        <v>2</v>
      </c>
      <c r="L31" s="1"/>
    </row>
    <row r="32" s="1" customFormat="1" ht="27" hidden="1" spans="1:12">
      <c r="A32" s="8" t="str">
        <f>IF(L32&lt;&gt;"",SUBTOTAL(103,$L$3:L32),"")</f>
        <v/>
      </c>
      <c r="B32" s="9" t="s">
        <v>20</v>
      </c>
      <c r="C32" s="9" t="s">
        <v>21</v>
      </c>
      <c r="D32" s="14" t="s">
        <v>22</v>
      </c>
      <c r="E32" s="8" t="s">
        <v>23</v>
      </c>
      <c r="F32" s="15"/>
      <c r="G32" s="15">
        <v>2900</v>
      </c>
      <c r="H32" s="8">
        <f t="shared" si="1"/>
        <v>0</v>
      </c>
      <c r="J32" s="5" t="str">
        <f t="shared" ref="J32:J37" si="6">IF(F32&gt;0,3,"")</f>
        <v/>
      </c>
      <c r="K32" s="5" t="str">
        <f t="shared" ref="K32:K37" si="7">IF(F32&gt;0,3,"")</f>
        <v/>
      </c>
    </row>
    <row r="33" s="1" customFormat="1" hidden="1" spans="1:12">
      <c r="A33" s="8" t="str">
        <f>IF(L33&lt;&gt;"",SUBTOTAL(103,$L$3:L33),"")</f>
        <v/>
      </c>
      <c r="B33" s="9" t="s">
        <v>24</v>
      </c>
      <c r="C33" s="9" t="s">
        <v>25</v>
      </c>
      <c r="D33" s="14" t="s">
        <v>26</v>
      </c>
      <c r="E33" s="8" t="s">
        <v>23</v>
      </c>
      <c r="F33" s="15"/>
      <c r="G33" s="15">
        <v>850</v>
      </c>
      <c r="H33" s="8">
        <f t="shared" si="1"/>
        <v>0</v>
      </c>
      <c r="J33" s="5" t="str">
        <f t="shared" si="6"/>
        <v/>
      </c>
      <c r="K33" s="5" t="str">
        <f t="shared" si="7"/>
        <v/>
      </c>
    </row>
    <row r="34" s="1" customFormat="1" hidden="1" spans="1:12">
      <c r="A34" s="8" t="str">
        <f>IF(L34&lt;&gt;"",SUBTOTAL(103,$L$3:L34),"")</f>
        <v/>
      </c>
      <c r="B34" s="9" t="s">
        <v>24</v>
      </c>
      <c r="C34" s="9" t="s">
        <v>27</v>
      </c>
      <c r="D34" s="14" t="s">
        <v>26</v>
      </c>
      <c r="E34" s="8" t="s">
        <v>23</v>
      </c>
      <c r="F34" s="15"/>
      <c r="G34" s="15">
        <v>750</v>
      </c>
      <c r="H34" s="8">
        <f t="shared" si="1"/>
        <v>0</v>
      </c>
      <c r="J34" s="5" t="str">
        <f t="shared" si="6"/>
        <v/>
      </c>
      <c r="K34" s="5" t="str">
        <f t="shared" si="7"/>
        <v/>
      </c>
    </row>
    <row r="35" s="1" customFormat="1" hidden="1" spans="1:12">
      <c r="A35" s="8" t="str">
        <f>IF(L35&lt;&gt;"",SUBTOTAL(103,$L$3:L35),"")</f>
        <v/>
      </c>
      <c r="B35" s="9" t="s">
        <v>28</v>
      </c>
      <c r="C35" s="9" t="s">
        <v>29</v>
      </c>
      <c r="D35" s="14" t="s">
        <v>30</v>
      </c>
      <c r="E35" s="8" t="s">
        <v>23</v>
      </c>
      <c r="F35" s="15"/>
      <c r="G35" s="15">
        <v>630</v>
      </c>
      <c r="H35" s="8">
        <f t="shared" si="1"/>
        <v>0</v>
      </c>
      <c r="J35" s="5" t="str">
        <f t="shared" si="6"/>
        <v/>
      </c>
      <c r="K35" s="5" t="str">
        <f t="shared" si="7"/>
        <v/>
      </c>
    </row>
    <row r="36" s="1" customFormat="1" ht="27" hidden="1" spans="1:12">
      <c r="A36" s="8" t="str">
        <f>IF(L36&lt;&gt;"",SUBTOTAL(103,$L$3:L36),"")</f>
        <v/>
      </c>
      <c r="B36" s="9" t="s">
        <v>31</v>
      </c>
      <c r="C36" s="9" t="s">
        <v>32</v>
      </c>
      <c r="D36" s="14" t="s">
        <v>33</v>
      </c>
      <c r="E36" s="8" t="s">
        <v>14</v>
      </c>
      <c r="F36" s="15"/>
      <c r="G36" s="15">
        <v>60</v>
      </c>
      <c r="H36" s="8">
        <f t="shared" si="1"/>
        <v>0</v>
      </c>
      <c r="J36" s="5" t="str">
        <f t="shared" si="6"/>
        <v/>
      </c>
      <c r="K36" s="5" t="str">
        <f t="shared" si="7"/>
        <v/>
      </c>
    </row>
    <row r="37" s="1" customFormat="1" hidden="1" spans="1:12">
      <c r="A37" s="8" t="str">
        <f>IF(L37&lt;&gt;"",SUBTOTAL(103,$L$3:L37),"")</f>
        <v/>
      </c>
      <c r="B37" s="9" t="s">
        <v>34</v>
      </c>
      <c r="C37" s="9" t="s">
        <v>35</v>
      </c>
      <c r="D37" s="14" t="s">
        <v>36</v>
      </c>
      <c r="E37" s="8" t="s">
        <v>19</v>
      </c>
      <c r="F37" s="15"/>
      <c r="G37" s="15">
        <v>180</v>
      </c>
      <c r="H37" s="8">
        <f t="shared" si="1"/>
        <v>0</v>
      </c>
      <c r="J37" s="5" t="str">
        <f t="shared" si="6"/>
        <v/>
      </c>
      <c r="K37" s="5" t="str">
        <f t="shared" si="7"/>
        <v/>
      </c>
    </row>
    <row r="38" hidden="1" spans="1:12">
      <c r="A38" s="8" t="str">
        <f>IF(L38&lt;&gt;"",SUBTOTAL(103,$L$3:L38),"")</f>
        <v/>
      </c>
      <c r="B38" s="12" t="s">
        <v>87</v>
      </c>
      <c r="C38" s="9"/>
      <c r="D38" s="8"/>
      <c r="E38" s="8"/>
      <c r="F38" s="8"/>
      <c r="G38" s="8"/>
      <c r="H38" s="8"/>
      <c r="J38" s="5">
        <v>2</v>
      </c>
      <c r="L38" s="1"/>
    </row>
    <row r="39" s="1" customFormat="1" ht="40.5" hidden="1" spans="1:12">
      <c r="A39" s="8" t="str">
        <f>IF(L39&lt;&gt;"",SUBTOTAL(103,$L$3:L39),"")</f>
        <v/>
      </c>
      <c r="B39" s="9" t="s">
        <v>11</v>
      </c>
      <c r="C39" s="9" t="s">
        <v>12</v>
      </c>
      <c r="D39" s="8" t="s">
        <v>13</v>
      </c>
      <c r="E39" s="8" t="s">
        <v>14</v>
      </c>
      <c r="F39" s="8"/>
      <c r="G39" s="8">
        <v>820</v>
      </c>
      <c r="H39" s="8">
        <f t="shared" si="1"/>
        <v>0</v>
      </c>
      <c r="J39" s="5" t="str">
        <f>IF(F39&gt;0,3,"")</f>
        <v/>
      </c>
      <c r="K39" s="5" t="str">
        <f t="shared" ref="K39:K47" si="8">IF(F39&gt;0,3,"")</f>
        <v/>
      </c>
    </row>
    <row r="40" s="1" customFormat="1" ht="27" hidden="1" spans="1:12">
      <c r="A40" s="8" t="str">
        <f>IF(L40&lt;&gt;"",SUBTOTAL(103,$L$3:L40),"")</f>
        <v/>
      </c>
      <c r="B40" s="9" t="s">
        <v>83</v>
      </c>
      <c r="C40" s="9" t="s">
        <v>84</v>
      </c>
      <c r="D40" s="8" t="s">
        <v>18</v>
      </c>
      <c r="E40" s="8" t="s">
        <v>85</v>
      </c>
      <c r="F40" s="8"/>
      <c r="G40" s="8">
        <v>550</v>
      </c>
      <c r="H40" s="8">
        <f t="shared" si="1"/>
        <v>0</v>
      </c>
      <c r="J40" s="5" t="str">
        <f>IF(F40&gt;0,3,"")</f>
        <v/>
      </c>
      <c r="K40" s="5" t="str">
        <f t="shared" si="8"/>
        <v/>
      </c>
    </row>
    <row r="41" hidden="1" spans="1:12">
      <c r="A41" s="8" t="str">
        <f>IF(L41&lt;&gt;"",SUBTOTAL(103,$L$3:L41),"")</f>
        <v/>
      </c>
      <c r="B41" s="13" t="s">
        <v>88</v>
      </c>
      <c r="C41" s="9"/>
      <c r="D41" s="8"/>
      <c r="E41" s="8"/>
      <c r="F41" s="8"/>
      <c r="G41" s="8"/>
      <c r="H41" s="8"/>
      <c r="J41" s="5">
        <v>2</v>
      </c>
      <c r="L41" s="1"/>
    </row>
    <row r="42" s="1" customFormat="1" ht="27" hidden="1" spans="1:12">
      <c r="A42" s="8" t="str">
        <f>IF(L42&lt;&gt;"",SUBTOTAL(103,$L$3:L42),"")</f>
        <v/>
      </c>
      <c r="B42" s="9" t="s">
        <v>20</v>
      </c>
      <c r="C42" s="9" t="s">
        <v>21</v>
      </c>
      <c r="D42" s="14" t="s">
        <v>22</v>
      </c>
      <c r="E42" s="8" t="s">
        <v>23</v>
      </c>
      <c r="F42" s="15"/>
      <c r="G42" s="15">
        <v>2900</v>
      </c>
      <c r="H42" s="8">
        <f t="shared" si="1"/>
        <v>0</v>
      </c>
      <c r="J42" s="5" t="str">
        <f t="shared" ref="J42:J47" si="9">IF(F42&gt;0,3,"")</f>
        <v/>
      </c>
      <c r="K42" s="5" t="str">
        <f t="shared" si="8"/>
        <v/>
      </c>
    </row>
    <row r="43" s="1" customFormat="1" hidden="1" spans="1:12">
      <c r="A43" s="8" t="str">
        <f>IF(L43&lt;&gt;"",SUBTOTAL(103,$L$3:L43),"")</f>
        <v/>
      </c>
      <c r="B43" s="9" t="s">
        <v>24</v>
      </c>
      <c r="C43" s="9" t="s">
        <v>25</v>
      </c>
      <c r="D43" s="14" t="s">
        <v>26</v>
      </c>
      <c r="E43" s="8" t="s">
        <v>23</v>
      </c>
      <c r="F43" s="15"/>
      <c r="G43" s="15">
        <v>850</v>
      </c>
      <c r="H43" s="8">
        <f t="shared" si="1"/>
        <v>0</v>
      </c>
      <c r="J43" s="5" t="str">
        <f t="shared" si="9"/>
        <v/>
      </c>
      <c r="K43" s="5" t="str">
        <f t="shared" si="8"/>
        <v/>
      </c>
    </row>
    <row r="44" s="1" customFormat="1" hidden="1" spans="1:12">
      <c r="A44" s="8" t="str">
        <f>IF(L44&lt;&gt;"",SUBTOTAL(103,$L$3:L44),"")</f>
        <v/>
      </c>
      <c r="B44" s="9" t="s">
        <v>24</v>
      </c>
      <c r="C44" s="9" t="s">
        <v>27</v>
      </c>
      <c r="D44" s="14" t="s">
        <v>26</v>
      </c>
      <c r="E44" s="8" t="s">
        <v>23</v>
      </c>
      <c r="F44" s="15"/>
      <c r="G44" s="15">
        <v>750</v>
      </c>
      <c r="H44" s="8">
        <f t="shared" si="1"/>
        <v>0</v>
      </c>
      <c r="J44" s="5" t="str">
        <f t="shared" si="9"/>
        <v/>
      </c>
      <c r="K44" s="5" t="str">
        <f t="shared" si="8"/>
        <v/>
      </c>
    </row>
    <row r="45" s="1" customFormat="1" hidden="1" spans="1:12">
      <c r="A45" s="8" t="str">
        <f>IF(L45&lt;&gt;"",SUBTOTAL(103,$L$3:L45),"")</f>
        <v/>
      </c>
      <c r="B45" s="9" t="s">
        <v>28</v>
      </c>
      <c r="C45" s="9" t="s">
        <v>29</v>
      </c>
      <c r="D45" s="14" t="s">
        <v>30</v>
      </c>
      <c r="E45" s="8" t="s">
        <v>23</v>
      </c>
      <c r="F45" s="15"/>
      <c r="G45" s="15">
        <v>630</v>
      </c>
      <c r="H45" s="8">
        <f t="shared" si="1"/>
        <v>0</v>
      </c>
      <c r="J45" s="5" t="str">
        <f t="shared" si="9"/>
        <v/>
      </c>
      <c r="K45" s="5" t="str">
        <f t="shared" si="8"/>
        <v/>
      </c>
    </row>
    <row r="46" s="1" customFormat="1" ht="27" hidden="1" spans="1:12">
      <c r="A46" s="8" t="str">
        <f>IF(L46&lt;&gt;"",SUBTOTAL(103,$L$3:L46),"")</f>
        <v/>
      </c>
      <c r="B46" s="9" t="s">
        <v>31</v>
      </c>
      <c r="C46" s="9" t="s">
        <v>32</v>
      </c>
      <c r="D46" s="14" t="s">
        <v>33</v>
      </c>
      <c r="E46" s="8" t="s">
        <v>14</v>
      </c>
      <c r="F46" s="15"/>
      <c r="G46" s="15">
        <v>60</v>
      </c>
      <c r="H46" s="8">
        <f t="shared" si="1"/>
        <v>0</v>
      </c>
      <c r="J46" s="5" t="str">
        <f t="shared" si="9"/>
        <v/>
      </c>
      <c r="K46" s="5" t="str">
        <f t="shared" si="8"/>
        <v/>
      </c>
    </row>
    <row r="47" s="1" customFormat="1" hidden="1" spans="1:12">
      <c r="A47" s="8" t="str">
        <f>IF(L47&lt;&gt;"",SUBTOTAL(103,$L$3:L47),"")</f>
        <v/>
      </c>
      <c r="B47" s="9" t="s">
        <v>34</v>
      </c>
      <c r="C47" s="9" t="s">
        <v>35</v>
      </c>
      <c r="D47" s="14" t="s">
        <v>36</v>
      </c>
      <c r="E47" s="8" t="s">
        <v>19</v>
      </c>
      <c r="F47" s="15"/>
      <c r="G47" s="15">
        <v>180</v>
      </c>
      <c r="H47" s="8">
        <f t="shared" si="1"/>
        <v>0</v>
      </c>
      <c r="J47" s="5" t="str">
        <f t="shared" si="9"/>
        <v/>
      </c>
      <c r="K47" s="5" t="str">
        <f t="shared" si="8"/>
        <v/>
      </c>
    </row>
    <row r="48" hidden="1" spans="1:12">
      <c r="A48" s="8">
        <f>IF(L48&lt;&gt;"",SUBTOTAL(103,$L$3:L48),"")</f>
        <v>0</v>
      </c>
      <c r="B48" s="11" t="s">
        <v>90</v>
      </c>
      <c r="C48" s="9"/>
      <c r="D48" s="8"/>
      <c r="E48" s="8"/>
      <c r="F48" s="8"/>
      <c r="G48" s="8"/>
      <c r="H48" s="8"/>
      <c r="J48" s="5">
        <v>1</v>
      </c>
      <c r="L48" s="5">
        <v>1</v>
      </c>
    </row>
    <row r="49" hidden="1" spans="1:12">
      <c r="A49" s="8" t="str">
        <f>IF(L49&lt;&gt;"",SUBTOTAL(103,$L$3:L49),"")</f>
        <v/>
      </c>
      <c r="B49" s="16" t="s">
        <v>58</v>
      </c>
      <c r="C49" s="9"/>
      <c r="D49" s="8"/>
      <c r="E49" s="8"/>
      <c r="F49" s="8"/>
      <c r="G49" s="8"/>
      <c r="H49" s="8"/>
      <c r="J49" s="5">
        <v>2</v>
      </c>
      <c r="L49" s="1"/>
    </row>
    <row r="50" s="1" customFormat="1" ht="40.5" hidden="1" spans="1:12">
      <c r="A50" s="8" t="str">
        <f>IF(L50&lt;&gt;"",SUBTOTAL(103,$L$3:L50),"")</f>
        <v/>
      </c>
      <c r="B50" s="9" t="s">
        <v>11</v>
      </c>
      <c r="C50" s="9" t="s">
        <v>12</v>
      </c>
      <c r="D50" s="8" t="s">
        <v>13</v>
      </c>
      <c r="E50" s="8" t="s">
        <v>14</v>
      </c>
      <c r="F50" s="8"/>
      <c r="G50" s="8">
        <v>820</v>
      </c>
      <c r="H50" s="8">
        <f t="shared" si="1"/>
        <v>0</v>
      </c>
      <c r="J50" s="5" t="str">
        <f>IF(F50&gt;0,3,"")</f>
        <v/>
      </c>
      <c r="K50" s="5" t="str">
        <f t="shared" ref="K50:K54" si="10">IF(F50&gt;0,3,"")</f>
        <v/>
      </c>
    </row>
    <row r="51" s="1" customFormat="1" ht="27" hidden="1" spans="1:12">
      <c r="A51" s="8" t="str">
        <f>IF(L51&lt;&gt;"",SUBTOTAL(103,$L$3:L51),"")</f>
        <v/>
      </c>
      <c r="B51" s="9" t="s">
        <v>83</v>
      </c>
      <c r="C51" s="9" t="s">
        <v>84</v>
      </c>
      <c r="D51" s="8" t="s">
        <v>18</v>
      </c>
      <c r="E51" s="8" t="s">
        <v>85</v>
      </c>
      <c r="F51" s="8"/>
      <c r="G51" s="8">
        <v>550</v>
      </c>
      <c r="H51" s="8">
        <f t="shared" si="1"/>
        <v>0</v>
      </c>
      <c r="J51" s="5" t="str">
        <f>IF(F51&gt;0,3,"")</f>
        <v/>
      </c>
      <c r="K51" s="5" t="str">
        <f t="shared" si="10"/>
        <v/>
      </c>
    </row>
    <row r="52" hidden="1" spans="1:12">
      <c r="A52" s="8" t="str">
        <f>IF(L52&lt;&gt;"",SUBTOTAL(103,$L$3:L52),"")</f>
        <v/>
      </c>
      <c r="B52" s="12" t="s">
        <v>45</v>
      </c>
      <c r="C52" s="9"/>
      <c r="D52" s="8"/>
      <c r="E52" s="8"/>
      <c r="F52" s="8"/>
      <c r="G52" s="8"/>
      <c r="H52" s="8"/>
      <c r="J52" s="5">
        <v>2</v>
      </c>
      <c r="L52" s="1"/>
    </row>
    <row r="53" s="1" customFormat="1" ht="40.5" hidden="1" spans="1:12">
      <c r="A53" s="8" t="str">
        <f>IF(L53&lt;&gt;"",SUBTOTAL(103,$L$3:L53),"")</f>
        <v/>
      </c>
      <c r="B53" s="9" t="s">
        <v>11</v>
      </c>
      <c r="C53" s="9" t="s">
        <v>12</v>
      </c>
      <c r="D53" s="8" t="s">
        <v>13</v>
      </c>
      <c r="E53" s="8" t="s">
        <v>14</v>
      </c>
      <c r="F53" s="8"/>
      <c r="G53" s="8">
        <v>820</v>
      </c>
      <c r="H53" s="8">
        <f t="shared" si="1"/>
        <v>0</v>
      </c>
      <c r="J53" s="5" t="str">
        <f>IF(F53&gt;0,3,"")</f>
        <v/>
      </c>
      <c r="K53" s="5" t="str">
        <f t="shared" si="10"/>
        <v/>
      </c>
    </row>
    <row r="54" s="1" customFormat="1" ht="27" hidden="1" spans="1:12">
      <c r="A54" s="8" t="str">
        <f>IF(L54&lt;&gt;"",SUBTOTAL(103,$L$3:L54),"")</f>
        <v/>
      </c>
      <c r="B54" s="9" t="s">
        <v>83</v>
      </c>
      <c r="C54" s="9" t="s">
        <v>84</v>
      </c>
      <c r="D54" s="8" t="s">
        <v>18</v>
      </c>
      <c r="E54" s="8" t="s">
        <v>85</v>
      </c>
      <c r="F54" s="8"/>
      <c r="G54" s="8">
        <v>550</v>
      </c>
      <c r="H54" s="8">
        <f t="shared" si="1"/>
        <v>0</v>
      </c>
      <c r="J54" s="5" t="str">
        <f>IF(F54&gt;0,3,"")</f>
        <v/>
      </c>
      <c r="K54" s="5" t="str">
        <f t="shared" si="10"/>
        <v/>
      </c>
    </row>
    <row r="55" hidden="1" spans="1:12">
      <c r="A55" s="8" t="str">
        <f>IF(L55&lt;&gt;"",SUBTOTAL(103,$L$3:L55),"")</f>
        <v/>
      </c>
      <c r="B55" s="13" t="s">
        <v>46</v>
      </c>
      <c r="C55" s="9"/>
      <c r="D55" s="8"/>
      <c r="E55" s="8"/>
      <c r="F55" s="8"/>
      <c r="G55" s="8"/>
      <c r="H55" s="8"/>
      <c r="J55" s="5">
        <v>2</v>
      </c>
      <c r="L55" s="1"/>
    </row>
    <row r="56" s="1" customFormat="1" ht="27" hidden="1" spans="1:12">
      <c r="A56" s="8" t="str">
        <f>IF(L56&lt;&gt;"",SUBTOTAL(103,$L$3:L56),"")</f>
        <v/>
      </c>
      <c r="B56" s="9" t="s">
        <v>20</v>
      </c>
      <c r="C56" s="9" t="s">
        <v>21</v>
      </c>
      <c r="D56" s="14" t="s">
        <v>22</v>
      </c>
      <c r="E56" s="8" t="s">
        <v>23</v>
      </c>
      <c r="F56" s="15"/>
      <c r="G56" s="15">
        <v>2900</v>
      </c>
      <c r="H56" s="8">
        <f t="shared" si="1"/>
        <v>0</v>
      </c>
      <c r="J56" s="5" t="str">
        <f t="shared" ref="J56:J61" si="11">IF(F56&gt;0,3,"")</f>
        <v/>
      </c>
      <c r="K56" s="5" t="str">
        <f t="shared" ref="K56:K61" si="12">IF(F56&gt;0,3,"")</f>
        <v/>
      </c>
    </row>
    <row r="57" s="1" customFormat="1" hidden="1" spans="1:12">
      <c r="A57" s="8" t="str">
        <f>IF(L57&lt;&gt;"",SUBTOTAL(103,$L$3:L57),"")</f>
        <v/>
      </c>
      <c r="B57" s="9" t="s">
        <v>24</v>
      </c>
      <c r="C57" s="9" t="s">
        <v>25</v>
      </c>
      <c r="D57" s="14" t="s">
        <v>26</v>
      </c>
      <c r="E57" s="8" t="s">
        <v>23</v>
      </c>
      <c r="F57" s="15"/>
      <c r="G57" s="15">
        <v>850</v>
      </c>
      <c r="H57" s="8">
        <f t="shared" si="1"/>
        <v>0</v>
      </c>
      <c r="J57" s="5" t="str">
        <f t="shared" si="11"/>
        <v/>
      </c>
      <c r="K57" s="5" t="str">
        <f t="shared" si="12"/>
        <v/>
      </c>
    </row>
    <row r="58" s="1" customFormat="1" hidden="1" spans="1:12">
      <c r="A58" s="8" t="str">
        <f>IF(L58&lt;&gt;"",SUBTOTAL(103,$L$3:L58),"")</f>
        <v/>
      </c>
      <c r="B58" s="9" t="s">
        <v>24</v>
      </c>
      <c r="C58" s="9" t="s">
        <v>27</v>
      </c>
      <c r="D58" s="14" t="s">
        <v>26</v>
      </c>
      <c r="E58" s="8" t="s">
        <v>23</v>
      </c>
      <c r="F58" s="15"/>
      <c r="G58" s="15">
        <v>750</v>
      </c>
      <c r="H58" s="8">
        <f t="shared" si="1"/>
        <v>0</v>
      </c>
      <c r="J58" s="5" t="str">
        <f t="shared" si="11"/>
        <v/>
      </c>
      <c r="K58" s="5" t="str">
        <f t="shared" si="12"/>
        <v/>
      </c>
    </row>
    <row r="59" s="1" customFormat="1" hidden="1" spans="1:12">
      <c r="A59" s="8" t="str">
        <f>IF(L59&lt;&gt;"",SUBTOTAL(103,$L$3:L59),"")</f>
        <v/>
      </c>
      <c r="B59" s="9" t="s">
        <v>28</v>
      </c>
      <c r="C59" s="9" t="s">
        <v>29</v>
      </c>
      <c r="D59" s="14" t="s">
        <v>30</v>
      </c>
      <c r="E59" s="8" t="s">
        <v>23</v>
      </c>
      <c r="F59" s="15"/>
      <c r="G59" s="15">
        <v>630</v>
      </c>
      <c r="H59" s="8">
        <f t="shared" si="1"/>
        <v>0</v>
      </c>
      <c r="J59" s="5" t="str">
        <f t="shared" si="11"/>
        <v/>
      </c>
      <c r="K59" s="5" t="str">
        <f t="shared" si="12"/>
        <v/>
      </c>
    </row>
    <row r="60" s="1" customFormat="1" ht="27" hidden="1" spans="1:12">
      <c r="A60" s="8" t="str">
        <f>IF(L60&lt;&gt;"",SUBTOTAL(103,$L$3:L60),"")</f>
        <v/>
      </c>
      <c r="B60" s="9" t="s">
        <v>31</v>
      </c>
      <c r="C60" s="9" t="s">
        <v>32</v>
      </c>
      <c r="D60" s="14" t="s">
        <v>33</v>
      </c>
      <c r="E60" s="8" t="s">
        <v>14</v>
      </c>
      <c r="F60" s="15"/>
      <c r="G60" s="15">
        <v>60</v>
      </c>
      <c r="H60" s="8">
        <f t="shared" si="1"/>
        <v>0</v>
      </c>
      <c r="J60" s="5" t="str">
        <f t="shared" si="11"/>
        <v/>
      </c>
      <c r="K60" s="5" t="str">
        <f t="shared" si="12"/>
        <v/>
      </c>
    </row>
    <row r="61" s="1" customFormat="1" hidden="1" spans="1:12">
      <c r="A61" s="8" t="str">
        <f>IF(L61&lt;&gt;"",SUBTOTAL(103,$L$3:L61),"")</f>
        <v/>
      </c>
      <c r="B61" s="9" t="s">
        <v>34</v>
      </c>
      <c r="C61" s="9" t="s">
        <v>35</v>
      </c>
      <c r="D61" s="14" t="s">
        <v>36</v>
      </c>
      <c r="E61" s="8" t="s">
        <v>19</v>
      </c>
      <c r="F61" s="15"/>
      <c r="G61" s="15">
        <v>180</v>
      </c>
      <c r="H61" s="8">
        <f t="shared" si="1"/>
        <v>0</v>
      </c>
      <c r="J61" s="5" t="str">
        <f t="shared" si="11"/>
        <v/>
      </c>
      <c r="K61" s="5" t="str">
        <f t="shared" si="12"/>
        <v/>
      </c>
    </row>
    <row r="62" hidden="1" spans="1:12">
      <c r="A62" s="8" t="str">
        <f>IF(L62&lt;&gt;"",SUBTOTAL(103,$L$3:L62),"")</f>
        <v/>
      </c>
      <c r="B62" s="12" t="s">
        <v>87</v>
      </c>
      <c r="C62" s="9"/>
      <c r="D62" s="8"/>
      <c r="E62" s="8"/>
      <c r="F62" s="8"/>
      <c r="G62" s="8"/>
      <c r="H62" s="8"/>
      <c r="J62" s="5">
        <v>2</v>
      </c>
      <c r="L62" s="1"/>
    </row>
    <row r="63" s="1" customFormat="1" ht="40.5" hidden="1" spans="1:12">
      <c r="A63" s="8" t="str">
        <f>IF(L63&lt;&gt;"",SUBTOTAL(103,$L$3:L63),"")</f>
        <v/>
      </c>
      <c r="B63" s="9" t="s">
        <v>11</v>
      </c>
      <c r="C63" s="9" t="s">
        <v>12</v>
      </c>
      <c r="D63" s="8" t="s">
        <v>13</v>
      </c>
      <c r="E63" s="8" t="s">
        <v>14</v>
      </c>
      <c r="F63" s="8"/>
      <c r="G63" s="8">
        <v>820</v>
      </c>
      <c r="H63" s="8">
        <f t="shared" si="1"/>
        <v>0</v>
      </c>
      <c r="J63" s="5" t="str">
        <f>IF(F63&gt;0,3,"")</f>
        <v/>
      </c>
      <c r="K63" s="5" t="str">
        <f t="shared" ref="K63:K71" si="13">IF(F63&gt;0,3,"")</f>
        <v/>
      </c>
    </row>
    <row r="64" s="1" customFormat="1" ht="27" hidden="1" spans="1:12">
      <c r="A64" s="8" t="str">
        <f>IF(L64&lt;&gt;"",SUBTOTAL(103,$L$3:L64),"")</f>
        <v/>
      </c>
      <c r="B64" s="9" t="s">
        <v>83</v>
      </c>
      <c r="C64" s="9" t="s">
        <v>84</v>
      </c>
      <c r="D64" s="8" t="s">
        <v>18</v>
      </c>
      <c r="E64" s="8" t="s">
        <v>85</v>
      </c>
      <c r="F64" s="8"/>
      <c r="G64" s="8">
        <v>550</v>
      </c>
      <c r="H64" s="8">
        <f t="shared" si="1"/>
        <v>0</v>
      </c>
      <c r="J64" s="5" t="str">
        <f>IF(F64&gt;0,3,"")</f>
        <v/>
      </c>
      <c r="K64" s="5" t="str">
        <f t="shared" si="13"/>
        <v/>
      </c>
    </row>
    <row r="65" hidden="1" spans="1:12">
      <c r="A65" s="8" t="str">
        <f>IF(L65&lt;&gt;"",SUBTOTAL(103,$L$3:L65),"")</f>
        <v/>
      </c>
      <c r="B65" s="13" t="s">
        <v>88</v>
      </c>
      <c r="C65" s="9"/>
      <c r="D65" s="8"/>
      <c r="E65" s="8"/>
      <c r="F65" s="8"/>
      <c r="G65" s="8"/>
      <c r="H65" s="8"/>
      <c r="J65" s="5">
        <v>2</v>
      </c>
      <c r="L65" s="1"/>
    </row>
    <row r="66" s="1" customFormat="1" ht="27" hidden="1" spans="1:12">
      <c r="A66" s="8" t="str">
        <f>IF(L66&lt;&gt;"",SUBTOTAL(103,$L$3:L66),"")</f>
        <v/>
      </c>
      <c r="B66" s="9" t="s">
        <v>20</v>
      </c>
      <c r="C66" s="9" t="s">
        <v>21</v>
      </c>
      <c r="D66" s="14" t="s">
        <v>22</v>
      </c>
      <c r="E66" s="8" t="s">
        <v>23</v>
      </c>
      <c r="F66" s="15"/>
      <c r="G66" s="15">
        <v>2900</v>
      </c>
      <c r="H66" s="8">
        <f t="shared" si="1"/>
        <v>0</v>
      </c>
      <c r="J66" s="5" t="str">
        <f t="shared" ref="J66:J71" si="14">IF(F66&gt;0,3,"")</f>
        <v/>
      </c>
      <c r="K66" s="5" t="str">
        <f t="shared" si="13"/>
        <v/>
      </c>
    </row>
    <row r="67" s="1" customFormat="1" hidden="1" spans="1:12">
      <c r="A67" s="8" t="str">
        <f>IF(L67&lt;&gt;"",SUBTOTAL(103,$L$3:L67),"")</f>
        <v/>
      </c>
      <c r="B67" s="9" t="s">
        <v>24</v>
      </c>
      <c r="C67" s="9" t="s">
        <v>25</v>
      </c>
      <c r="D67" s="14" t="s">
        <v>26</v>
      </c>
      <c r="E67" s="8" t="s">
        <v>23</v>
      </c>
      <c r="F67" s="15"/>
      <c r="G67" s="15">
        <v>850</v>
      </c>
      <c r="H67" s="8">
        <f t="shared" si="1"/>
        <v>0</v>
      </c>
      <c r="J67" s="5" t="str">
        <f t="shared" si="14"/>
        <v/>
      </c>
      <c r="K67" s="5" t="str">
        <f t="shared" si="13"/>
        <v/>
      </c>
    </row>
    <row r="68" s="1" customFormat="1" hidden="1" spans="1:12">
      <c r="A68" s="8" t="str">
        <f>IF(L68&lt;&gt;"",SUBTOTAL(103,$L$3:L68),"")</f>
        <v/>
      </c>
      <c r="B68" s="9" t="s">
        <v>24</v>
      </c>
      <c r="C68" s="9" t="s">
        <v>27</v>
      </c>
      <c r="D68" s="14" t="s">
        <v>26</v>
      </c>
      <c r="E68" s="8" t="s">
        <v>23</v>
      </c>
      <c r="F68" s="15"/>
      <c r="G68" s="15">
        <v>750</v>
      </c>
      <c r="H68" s="8">
        <f t="shared" si="1"/>
        <v>0</v>
      </c>
      <c r="J68" s="5" t="str">
        <f t="shared" si="14"/>
        <v/>
      </c>
      <c r="K68" s="5" t="str">
        <f t="shared" si="13"/>
        <v/>
      </c>
    </row>
    <row r="69" s="1" customFormat="1" hidden="1" spans="1:12">
      <c r="A69" s="8" t="str">
        <f>IF(L69&lt;&gt;"",SUBTOTAL(103,$L$3:L69),"")</f>
        <v/>
      </c>
      <c r="B69" s="9" t="s">
        <v>28</v>
      </c>
      <c r="C69" s="9" t="s">
        <v>29</v>
      </c>
      <c r="D69" s="14" t="s">
        <v>30</v>
      </c>
      <c r="E69" s="8" t="s">
        <v>23</v>
      </c>
      <c r="F69" s="15"/>
      <c r="G69" s="15">
        <v>630</v>
      </c>
      <c r="H69" s="8">
        <f t="shared" si="1"/>
        <v>0</v>
      </c>
      <c r="J69" s="5" t="str">
        <f t="shared" si="14"/>
        <v/>
      </c>
      <c r="K69" s="5" t="str">
        <f t="shared" si="13"/>
        <v/>
      </c>
    </row>
    <row r="70" s="1" customFormat="1" ht="27" hidden="1" spans="1:12">
      <c r="A70" s="8" t="str">
        <f>IF(L70&lt;&gt;"",SUBTOTAL(103,$L$3:L70),"")</f>
        <v/>
      </c>
      <c r="B70" s="9" t="s">
        <v>31</v>
      </c>
      <c r="C70" s="9" t="s">
        <v>32</v>
      </c>
      <c r="D70" s="14" t="s">
        <v>33</v>
      </c>
      <c r="E70" s="8" t="s">
        <v>14</v>
      </c>
      <c r="F70" s="15"/>
      <c r="G70" s="15">
        <v>60</v>
      </c>
      <c r="H70" s="8">
        <f t="shared" ref="H70:H133" si="15">ROUND(F70*G70,2)</f>
        <v>0</v>
      </c>
      <c r="J70" s="5" t="str">
        <f t="shared" si="14"/>
        <v/>
      </c>
      <c r="K70" s="5" t="str">
        <f t="shared" si="13"/>
        <v/>
      </c>
    </row>
    <row r="71" s="1" customFormat="1" hidden="1" spans="1:12">
      <c r="A71" s="8" t="str">
        <f>IF(L71&lt;&gt;"",SUBTOTAL(103,$L$3:L71),"")</f>
        <v/>
      </c>
      <c r="B71" s="9" t="s">
        <v>34</v>
      </c>
      <c r="C71" s="9" t="s">
        <v>35</v>
      </c>
      <c r="D71" s="14" t="s">
        <v>36</v>
      </c>
      <c r="E71" s="8" t="s">
        <v>19</v>
      </c>
      <c r="F71" s="15"/>
      <c r="G71" s="15">
        <v>180</v>
      </c>
      <c r="H71" s="8">
        <f t="shared" si="15"/>
        <v>0</v>
      </c>
      <c r="J71" s="5" t="str">
        <f t="shared" si="14"/>
        <v/>
      </c>
      <c r="K71" s="5" t="str">
        <f t="shared" si="13"/>
        <v/>
      </c>
    </row>
    <row r="72" hidden="1" spans="1:12">
      <c r="A72" s="8">
        <f>IF(L72&lt;&gt;"",SUBTOTAL(103,$L$3:L72),"")</f>
        <v>0</v>
      </c>
      <c r="B72" s="11" t="s">
        <v>91</v>
      </c>
      <c r="C72" s="9"/>
      <c r="D72" s="8"/>
      <c r="E72" s="8"/>
      <c r="F72" s="8"/>
      <c r="G72" s="8"/>
      <c r="H72" s="8"/>
      <c r="J72" s="5">
        <v>1</v>
      </c>
      <c r="L72" s="5">
        <v>1</v>
      </c>
    </row>
    <row r="73" hidden="1" spans="1:12">
      <c r="A73" s="8" t="str">
        <f>IF(L73&lt;&gt;"",SUBTOTAL(103,$L$3:L73),"")</f>
        <v/>
      </c>
      <c r="B73" s="16" t="s">
        <v>58</v>
      </c>
      <c r="C73" s="9"/>
      <c r="D73" s="8"/>
      <c r="E73" s="8"/>
      <c r="F73" s="8"/>
      <c r="G73" s="8"/>
      <c r="H73" s="8"/>
      <c r="J73" s="5">
        <v>2</v>
      </c>
      <c r="L73" s="1"/>
    </row>
    <row r="74" s="1" customFormat="1" ht="40.5" hidden="1" spans="1:12">
      <c r="A74" s="8" t="str">
        <f>IF(L74&lt;&gt;"",SUBTOTAL(103,$L$3:L74),"")</f>
        <v/>
      </c>
      <c r="B74" s="9" t="s">
        <v>11</v>
      </c>
      <c r="C74" s="9" t="s">
        <v>12</v>
      </c>
      <c r="D74" s="8" t="s">
        <v>13</v>
      </c>
      <c r="E74" s="8" t="s">
        <v>14</v>
      </c>
      <c r="F74" s="8"/>
      <c r="G74" s="8">
        <v>820</v>
      </c>
      <c r="H74" s="8">
        <f t="shared" si="15"/>
        <v>0</v>
      </c>
      <c r="J74" s="5" t="str">
        <f>IF(F74&gt;0,3,"")</f>
        <v/>
      </c>
      <c r="K74" s="5" t="str">
        <f t="shared" ref="K74:K78" si="16">IF(F74&gt;0,3,"")</f>
        <v/>
      </c>
    </row>
    <row r="75" s="1" customFormat="1" ht="27" hidden="1" spans="1:12">
      <c r="A75" s="8" t="str">
        <f>IF(L75&lt;&gt;"",SUBTOTAL(103,$L$3:L75),"")</f>
        <v/>
      </c>
      <c r="B75" s="9" t="s">
        <v>83</v>
      </c>
      <c r="C75" s="9" t="s">
        <v>84</v>
      </c>
      <c r="D75" s="8" t="s">
        <v>18</v>
      </c>
      <c r="E75" s="8" t="s">
        <v>85</v>
      </c>
      <c r="F75" s="8"/>
      <c r="G75" s="8">
        <v>550</v>
      </c>
      <c r="H75" s="8">
        <f t="shared" si="15"/>
        <v>0</v>
      </c>
      <c r="J75" s="5" t="str">
        <f>IF(F75&gt;0,3,"")</f>
        <v/>
      </c>
      <c r="K75" s="5" t="str">
        <f t="shared" si="16"/>
        <v/>
      </c>
    </row>
    <row r="76" hidden="1" spans="1:12">
      <c r="A76" s="8" t="str">
        <f>IF(L76&lt;&gt;"",SUBTOTAL(103,$L$3:L76),"")</f>
        <v/>
      </c>
      <c r="B76" s="12" t="s">
        <v>45</v>
      </c>
      <c r="C76" s="9"/>
      <c r="D76" s="8"/>
      <c r="E76" s="8"/>
      <c r="F76" s="8"/>
      <c r="G76" s="8"/>
      <c r="H76" s="8"/>
      <c r="J76" s="5">
        <v>2</v>
      </c>
      <c r="L76" s="1"/>
    </row>
    <row r="77" s="1" customFormat="1" ht="40.5" hidden="1" spans="1:12">
      <c r="A77" s="8" t="str">
        <f>IF(L77&lt;&gt;"",SUBTOTAL(103,$L$3:L77),"")</f>
        <v/>
      </c>
      <c r="B77" s="9" t="s">
        <v>11</v>
      </c>
      <c r="C77" s="9" t="s">
        <v>12</v>
      </c>
      <c r="D77" s="8" t="s">
        <v>13</v>
      </c>
      <c r="E77" s="8" t="s">
        <v>14</v>
      </c>
      <c r="F77" s="8"/>
      <c r="G77" s="8">
        <v>820</v>
      </c>
      <c r="H77" s="8">
        <f t="shared" si="15"/>
        <v>0</v>
      </c>
      <c r="J77" s="5" t="str">
        <f>IF(F77&gt;0,3,"")</f>
        <v/>
      </c>
      <c r="K77" s="5" t="str">
        <f t="shared" si="16"/>
        <v/>
      </c>
    </row>
    <row r="78" s="1" customFormat="1" ht="27" hidden="1" spans="1:12">
      <c r="A78" s="8" t="str">
        <f>IF(L78&lt;&gt;"",SUBTOTAL(103,$L$3:L78),"")</f>
        <v/>
      </c>
      <c r="B78" s="9" t="s">
        <v>83</v>
      </c>
      <c r="C78" s="9" t="s">
        <v>84</v>
      </c>
      <c r="D78" s="8" t="s">
        <v>18</v>
      </c>
      <c r="E78" s="8" t="s">
        <v>85</v>
      </c>
      <c r="F78" s="8"/>
      <c r="G78" s="8">
        <v>550</v>
      </c>
      <c r="H78" s="8">
        <f t="shared" si="15"/>
        <v>0</v>
      </c>
      <c r="J78" s="5" t="str">
        <f>IF(F78&gt;0,3,"")</f>
        <v/>
      </c>
      <c r="K78" s="5" t="str">
        <f t="shared" si="16"/>
        <v/>
      </c>
    </row>
    <row r="79" hidden="1" spans="1:12">
      <c r="A79" s="8" t="str">
        <f>IF(L79&lt;&gt;"",SUBTOTAL(103,$L$3:L79),"")</f>
        <v/>
      </c>
      <c r="B79" s="13" t="s">
        <v>46</v>
      </c>
      <c r="C79" s="9"/>
      <c r="D79" s="8"/>
      <c r="E79" s="8"/>
      <c r="F79" s="8"/>
      <c r="G79" s="8"/>
      <c r="H79" s="8"/>
      <c r="J79" s="5">
        <v>2</v>
      </c>
      <c r="L79" s="1"/>
    </row>
    <row r="80" s="1" customFormat="1" ht="27" hidden="1" spans="1:12">
      <c r="A80" s="8" t="str">
        <f>IF(L80&lt;&gt;"",SUBTOTAL(103,$L$3:L80),"")</f>
        <v/>
      </c>
      <c r="B80" s="9" t="s">
        <v>20</v>
      </c>
      <c r="C80" s="9" t="s">
        <v>21</v>
      </c>
      <c r="D80" s="14" t="s">
        <v>22</v>
      </c>
      <c r="E80" s="8" t="s">
        <v>23</v>
      </c>
      <c r="F80" s="15"/>
      <c r="G80" s="15">
        <v>2900</v>
      </c>
      <c r="H80" s="8">
        <f t="shared" si="15"/>
        <v>0</v>
      </c>
      <c r="J80" s="5" t="str">
        <f t="shared" ref="J80:J85" si="17">IF(F80&gt;0,3,"")</f>
        <v/>
      </c>
      <c r="K80" s="5" t="str">
        <f t="shared" ref="K80:K85" si="18">IF(F80&gt;0,3,"")</f>
        <v/>
      </c>
    </row>
    <row r="81" s="1" customFormat="1" hidden="1" spans="1:12">
      <c r="A81" s="8" t="str">
        <f>IF(L81&lt;&gt;"",SUBTOTAL(103,$L$3:L81),"")</f>
        <v/>
      </c>
      <c r="B81" s="9" t="s">
        <v>24</v>
      </c>
      <c r="C81" s="9" t="s">
        <v>25</v>
      </c>
      <c r="D81" s="14" t="s">
        <v>26</v>
      </c>
      <c r="E81" s="8" t="s">
        <v>23</v>
      </c>
      <c r="F81" s="15"/>
      <c r="G81" s="15">
        <v>850</v>
      </c>
      <c r="H81" s="8">
        <f t="shared" si="15"/>
        <v>0</v>
      </c>
      <c r="J81" s="5" t="str">
        <f t="shared" si="17"/>
        <v/>
      </c>
      <c r="K81" s="5" t="str">
        <f t="shared" si="18"/>
        <v/>
      </c>
    </row>
    <row r="82" s="1" customFormat="1" hidden="1" spans="1:12">
      <c r="A82" s="8" t="str">
        <f>IF(L82&lt;&gt;"",SUBTOTAL(103,$L$3:L82),"")</f>
        <v/>
      </c>
      <c r="B82" s="9" t="s">
        <v>24</v>
      </c>
      <c r="C82" s="9" t="s">
        <v>27</v>
      </c>
      <c r="D82" s="14" t="s">
        <v>26</v>
      </c>
      <c r="E82" s="8" t="s">
        <v>23</v>
      </c>
      <c r="F82" s="15"/>
      <c r="G82" s="15">
        <v>750</v>
      </c>
      <c r="H82" s="8">
        <f t="shared" si="15"/>
        <v>0</v>
      </c>
      <c r="J82" s="5" t="str">
        <f t="shared" si="17"/>
        <v/>
      </c>
      <c r="K82" s="5" t="str">
        <f t="shared" si="18"/>
        <v/>
      </c>
    </row>
    <row r="83" s="1" customFormat="1" hidden="1" spans="1:12">
      <c r="A83" s="8" t="str">
        <f>IF(L83&lt;&gt;"",SUBTOTAL(103,$L$3:L83),"")</f>
        <v/>
      </c>
      <c r="B83" s="9" t="s">
        <v>28</v>
      </c>
      <c r="C83" s="9" t="s">
        <v>29</v>
      </c>
      <c r="D83" s="14" t="s">
        <v>30</v>
      </c>
      <c r="E83" s="8" t="s">
        <v>23</v>
      </c>
      <c r="F83" s="15"/>
      <c r="G83" s="15">
        <v>630</v>
      </c>
      <c r="H83" s="8">
        <f t="shared" si="15"/>
        <v>0</v>
      </c>
      <c r="J83" s="5" t="str">
        <f t="shared" si="17"/>
        <v/>
      </c>
      <c r="K83" s="5" t="str">
        <f t="shared" si="18"/>
        <v/>
      </c>
    </row>
    <row r="84" s="1" customFormat="1" ht="27" hidden="1" spans="1:12">
      <c r="A84" s="8" t="str">
        <f>IF(L84&lt;&gt;"",SUBTOTAL(103,$L$3:L84),"")</f>
        <v/>
      </c>
      <c r="B84" s="9" t="s">
        <v>31</v>
      </c>
      <c r="C84" s="9" t="s">
        <v>32</v>
      </c>
      <c r="D84" s="14" t="s">
        <v>33</v>
      </c>
      <c r="E84" s="8" t="s">
        <v>14</v>
      </c>
      <c r="F84" s="15"/>
      <c r="G84" s="15">
        <v>60</v>
      </c>
      <c r="H84" s="8">
        <f t="shared" si="15"/>
        <v>0</v>
      </c>
      <c r="J84" s="5" t="str">
        <f t="shared" si="17"/>
        <v/>
      </c>
      <c r="K84" s="5" t="str">
        <f t="shared" si="18"/>
        <v/>
      </c>
    </row>
    <row r="85" s="1" customFormat="1" hidden="1" spans="1:12">
      <c r="A85" s="8" t="str">
        <f>IF(L85&lt;&gt;"",SUBTOTAL(103,$L$3:L85),"")</f>
        <v/>
      </c>
      <c r="B85" s="9" t="s">
        <v>34</v>
      </c>
      <c r="C85" s="9" t="s">
        <v>35</v>
      </c>
      <c r="D85" s="14" t="s">
        <v>36</v>
      </c>
      <c r="E85" s="8" t="s">
        <v>19</v>
      </c>
      <c r="F85" s="15"/>
      <c r="G85" s="15">
        <v>180</v>
      </c>
      <c r="H85" s="8">
        <f t="shared" si="15"/>
        <v>0</v>
      </c>
      <c r="J85" s="5" t="str">
        <f t="shared" si="17"/>
        <v/>
      </c>
      <c r="K85" s="5" t="str">
        <f t="shared" si="18"/>
        <v/>
      </c>
    </row>
    <row r="86" hidden="1" spans="1:12">
      <c r="A86" s="8" t="str">
        <f>IF(L86&lt;&gt;"",SUBTOTAL(103,$L$3:L86),"")</f>
        <v/>
      </c>
      <c r="B86" s="12" t="s">
        <v>92</v>
      </c>
      <c r="C86" s="9"/>
      <c r="D86" s="8"/>
      <c r="E86" s="8"/>
      <c r="F86" s="8"/>
      <c r="G86" s="8"/>
      <c r="H86" s="8"/>
      <c r="J86" s="5">
        <v>2</v>
      </c>
      <c r="L86" s="1"/>
    </row>
    <row r="87" s="1" customFormat="1" ht="40.5" hidden="1" spans="1:12">
      <c r="A87" s="8" t="str">
        <f>IF(L87&lt;&gt;"",SUBTOTAL(103,$L$3:L87),"")</f>
        <v/>
      </c>
      <c r="B87" s="9" t="s">
        <v>11</v>
      </c>
      <c r="C87" s="9" t="s">
        <v>12</v>
      </c>
      <c r="D87" s="8" t="s">
        <v>13</v>
      </c>
      <c r="E87" s="8" t="s">
        <v>14</v>
      </c>
      <c r="F87" s="8"/>
      <c r="G87" s="8">
        <v>820</v>
      </c>
      <c r="H87" s="8">
        <f t="shared" si="15"/>
        <v>0</v>
      </c>
      <c r="J87" s="5" t="str">
        <f>IF(F87&gt;0,3,"")</f>
        <v/>
      </c>
      <c r="K87" s="5" t="str">
        <f t="shared" ref="K87:K95" si="19">IF(F87&gt;0,3,"")</f>
        <v/>
      </c>
    </row>
    <row r="88" s="1" customFormat="1" ht="27" hidden="1" spans="1:12">
      <c r="A88" s="8" t="str">
        <f>IF(L88&lt;&gt;"",SUBTOTAL(103,$L$3:L88),"")</f>
        <v/>
      </c>
      <c r="B88" s="9" t="s">
        <v>83</v>
      </c>
      <c r="C88" s="9" t="s">
        <v>84</v>
      </c>
      <c r="D88" s="8" t="s">
        <v>18</v>
      </c>
      <c r="E88" s="8" t="s">
        <v>85</v>
      </c>
      <c r="F88" s="8"/>
      <c r="G88" s="8">
        <v>550</v>
      </c>
      <c r="H88" s="8">
        <f t="shared" si="15"/>
        <v>0</v>
      </c>
      <c r="J88" s="5" t="str">
        <f>IF(F88&gt;0,3,"")</f>
        <v/>
      </c>
      <c r="K88" s="5" t="str">
        <f t="shared" si="19"/>
        <v/>
      </c>
    </row>
    <row r="89" hidden="1" spans="1:12">
      <c r="A89" s="8" t="str">
        <f>IF(L89&lt;&gt;"",SUBTOTAL(103,$L$3:L89),"")</f>
        <v/>
      </c>
      <c r="B89" s="13" t="s">
        <v>93</v>
      </c>
      <c r="C89" s="9"/>
      <c r="D89" s="8"/>
      <c r="E89" s="8"/>
      <c r="F89" s="8"/>
      <c r="G89" s="8"/>
      <c r="H89" s="8"/>
      <c r="J89" s="5">
        <v>2</v>
      </c>
      <c r="L89" s="1"/>
    </row>
    <row r="90" s="1" customFormat="1" ht="27" hidden="1" spans="1:12">
      <c r="A90" s="8" t="str">
        <f>IF(L90&lt;&gt;"",SUBTOTAL(103,$L$3:L90),"")</f>
        <v/>
      </c>
      <c r="B90" s="9" t="s">
        <v>20</v>
      </c>
      <c r="C90" s="9" t="s">
        <v>21</v>
      </c>
      <c r="D90" s="14" t="s">
        <v>22</v>
      </c>
      <c r="E90" s="8" t="s">
        <v>23</v>
      </c>
      <c r="F90" s="15"/>
      <c r="G90" s="15">
        <v>2900</v>
      </c>
      <c r="H90" s="8">
        <f t="shared" si="15"/>
        <v>0</v>
      </c>
      <c r="J90" s="5" t="str">
        <f t="shared" ref="J90:J95" si="20">IF(F90&gt;0,3,"")</f>
        <v/>
      </c>
      <c r="K90" s="5" t="str">
        <f t="shared" si="19"/>
        <v/>
      </c>
    </row>
    <row r="91" s="1" customFormat="1" hidden="1" spans="1:12">
      <c r="A91" s="8" t="str">
        <f>IF(L91&lt;&gt;"",SUBTOTAL(103,$L$3:L91),"")</f>
        <v/>
      </c>
      <c r="B91" s="9" t="s">
        <v>24</v>
      </c>
      <c r="C91" s="9" t="s">
        <v>25</v>
      </c>
      <c r="D91" s="14" t="s">
        <v>26</v>
      </c>
      <c r="E91" s="8" t="s">
        <v>23</v>
      </c>
      <c r="F91" s="15"/>
      <c r="G91" s="15">
        <v>850</v>
      </c>
      <c r="H91" s="8">
        <f t="shared" si="15"/>
        <v>0</v>
      </c>
      <c r="J91" s="5" t="str">
        <f t="shared" si="20"/>
        <v/>
      </c>
      <c r="K91" s="5" t="str">
        <f t="shared" si="19"/>
        <v/>
      </c>
    </row>
    <row r="92" s="1" customFormat="1" hidden="1" spans="1:12">
      <c r="A92" s="8" t="str">
        <f>IF(L92&lt;&gt;"",SUBTOTAL(103,$L$3:L92),"")</f>
        <v/>
      </c>
      <c r="B92" s="9" t="s">
        <v>24</v>
      </c>
      <c r="C92" s="9" t="s">
        <v>27</v>
      </c>
      <c r="D92" s="14" t="s">
        <v>26</v>
      </c>
      <c r="E92" s="8" t="s">
        <v>23</v>
      </c>
      <c r="F92" s="15"/>
      <c r="G92" s="15">
        <v>750</v>
      </c>
      <c r="H92" s="8">
        <f t="shared" si="15"/>
        <v>0</v>
      </c>
      <c r="J92" s="5" t="str">
        <f t="shared" si="20"/>
        <v/>
      </c>
      <c r="K92" s="5" t="str">
        <f t="shared" si="19"/>
        <v/>
      </c>
    </row>
    <row r="93" s="1" customFormat="1" hidden="1" spans="1:12">
      <c r="A93" s="8" t="str">
        <f>IF(L93&lt;&gt;"",SUBTOTAL(103,$L$3:L93),"")</f>
        <v/>
      </c>
      <c r="B93" s="9" t="s">
        <v>28</v>
      </c>
      <c r="C93" s="9" t="s">
        <v>29</v>
      </c>
      <c r="D93" s="14" t="s">
        <v>30</v>
      </c>
      <c r="E93" s="8" t="s">
        <v>23</v>
      </c>
      <c r="F93" s="15"/>
      <c r="G93" s="15">
        <v>630</v>
      </c>
      <c r="H93" s="8">
        <f t="shared" si="15"/>
        <v>0</v>
      </c>
      <c r="J93" s="5" t="str">
        <f t="shared" si="20"/>
        <v/>
      </c>
      <c r="K93" s="5" t="str">
        <f t="shared" si="19"/>
        <v/>
      </c>
    </row>
    <row r="94" s="1" customFormat="1" ht="27" hidden="1" spans="1:12">
      <c r="A94" s="8" t="str">
        <f>IF(L94&lt;&gt;"",SUBTOTAL(103,$L$3:L94),"")</f>
        <v/>
      </c>
      <c r="B94" s="9" t="s">
        <v>31</v>
      </c>
      <c r="C94" s="9" t="s">
        <v>32</v>
      </c>
      <c r="D94" s="14" t="s">
        <v>33</v>
      </c>
      <c r="E94" s="8" t="s">
        <v>14</v>
      </c>
      <c r="F94" s="15"/>
      <c r="G94" s="15">
        <v>60</v>
      </c>
      <c r="H94" s="8">
        <f t="shared" si="15"/>
        <v>0</v>
      </c>
      <c r="J94" s="5" t="str">
        <f t="shared" si="20"/>
        <v/>
      </c>
      <c r="K94" s="5" t="str">
        <f t="shared" si="19"/>
        <v/>
      </c>
    </row>
    <row r="95" s="1" customFormat="1" hidden="1" spans="1:12">
      <c r="A95" s="8" t="str">
        <f>IF(L95&lt;&gt;"",SUBTOTAL(103,$L$3:L95),"")</f>
        <v/>
      </c>
      <c r="B95" s="9" t="s">
        <v>34</v>
      </c>
      <c r="C95" s="9" t="s">
        <v>35</v>
      </c>
      <c r="D95" s="14" t="s">
        <v>36</v>
      </c>
      <c r="E95" s="8" t="s">
        <v>19</v>
      </c>
      <c r="F95" s="15"/>
      <c r="G95" s="15">
        <v>180</v>
      </c>
      <c r="H95" s="8">
        <f t="shared" si="15"/>
        <v>0</v>
      </c>
      <c r="J95" s="5" t="str">
        <f t="shared" si="20"/>
        <v/>
      </c>
      <c r="K95" s="5" t="str">
        <f t="shared" si="19"/>
        <v/>
      </c>
    </row>
    <row r="96" spans="1:12">
      <c r="A96" s="8">
        <f>IF(L96&lt;&gt;"",SUBTOTAL(103,$L$3:L96),"")</f>
        <v>1</v>
      </c>
      <c r="B96" s="11" t="s">
        <v>38</v>
      </c>
      <c r="C96" s="9"/>
      <c r="D96" s="8"/>
      <c r="E96" s="8"/>
      <c r="F96" s="8"/>
      <c r="G96" s="8"/>
      <c r="H96" s="8"/>
      <c r="J96" s="5">
        <v>1</v>
      </c>
      <c r="K96" s="5">
        <v>1</v>
      </c>
      <c r="L96" s="5">
        <v>1</v>
      </c>
    </row>
    <row r="97" spans="1:12">
      <c r="A97" s="8" t="str">
        <f>IF(L97&lt;&gt;"",SUBTOTAL(103,$L$3:L97),"")</f>
        <v/>
      </c>
      <c r="B97" s="12" t="s">
        <v>40</v>
      </c>
      <c r="C97" s="9"/>
      <c r="D97" s="8"/>
      <c r="E97" s="8"/>
      <c r="F97" s="8"/>
      <c r="G97" s="8"/>
      <c r="H97" s="8"/>
      <c r="J97" s="5">
        <v>2</v>
      </c>
      <c r="K97" s="5">
        <v>2</v>
      </c>
      <c r="L97" s="1"/>
    </row>
    <row r="98" s="1" customFormat="1" ht="40.5" spans="1:12">
      <c r="A98" s="8" t="str">
        <f>IF(L98&lt;&gt;"",SUBTOTAL(103,$L$3:L98),"")</f>
        <v/>
      </c>
      <c r="B98" s="9" t="s">
        <v>11</v>
      </c>
      <c r="C98" s="9" t="s">
        <v>12</v>
      </c>
      <c r="D98" s="8" t="s">
        <v>13</v>
      </c>
      <c r="E98" s="8" t="s">
        <v>14</v>
      </c>
      <c r="F98" s="8">
        <f>4*6*2</f>
        <v>48</v>
      </c>
      <c r="G98" s="8">
        <v>820</v>
      </c>
      <c r="H98" s="8">
        <f t="shared" si="15"/>
        <v>39360</v>
      </c>
      <c r="J98" s="5">
        <f>IF(F98&gt;0,3,"")</f>
        <v>3</v>
      </c>
      <c r="K98" s="5">
        <f t="shared" ref="K98:K106" si="21">IF(F98&gt;0,3,"")</f>
        <v>3</v>
      </c>
    </row>
    <row r="99" s="1" customFormat="1" ht="27" hidden="1" spans="1:12">
      <c r="A99" s="8" t="str">
        <f>IF(L99&lt;&gt;"",SUBTOTAL(103,$L$3:L99),"")</f>
        <v/>
      </c>
      <c r="B99" s="9" t="s">
        <v>83</v>
      </c>
      <c r="C99" s="9" t="s">
        <v>84</v>
      </c>
      <c r="D99" s="8" t="s">
        <v>18</v>
      </c>
      <c r="E99" s="8" t="s">
        <v>85</v>
      </c>
      <c r="F99" s="8"/>
      <c r="G99" s="8">
        <v>550</v>
      </c>
      <c r="H99" s="8">
        <f t="shared" si="15"/>
        <v>0</v>
      </c>
      <c r="J99" s="5" t="str">
        <f>IF(F99&gt;0,3,"")</f>
        <v/>
      </c>
      <c r="K99" s="5" t="str">
        <f t="shared" si="21"/>
        <v/>
      </c>
    </row>
    <row r="100" spans="1:12">
      <c r="A100" s="8" t="str">
        <f>IF(L100&lt;&gt;"",SUBTOTAL(103,$L$3:L100),"")</f>
        <v/>
      </c>
      <c r="B100" s="13" t="s">
        <v>41</v>
      </c>
      <c r="C100" s="9"/>
      <c r="D100" s="8"/>
      <c r="E100" s="8"/>
      <c r="F100" s="8"/>
      <c r="G100" s="8"/>
      <c r="H100" s="8"/>
      <c r="J100" s="5">
        <v>2</v>
      </c>
      <c r="K100" s="5">
        <v>2</v>
      </c>
      <c r="L100" s="1"/>
    </row>
    <row r="101" s="1" customFormat="1" ht="27" spans="1:12">
      <c r="A101" s="8" t="str">
        <f>IF(L101&lt;&gt;"",SUBTOTAL(103,$L$3:L101),"")</f>
        <v/>
      </c>
      <c r="B101" s="9" t="s">
        <v>20</v>
      </c>
      <c r="C101" s="9" t="s">
        <v>21</v>
      </c>
      <c r="D101" s="14" t="s">
        <v>22</v>
      </c>
      <c r="E101" s="8" t="s">
        <v>23</v>
      </c>
      <c r="F101" s="15">
        <v>17.3</v>
      </c>
      <c r="G101" s="15">
        <v>2900</v>
      </c>
      <c r="H101" s="8">
        <f t="shared" si="15"/>
        <v>50170</v>
      </c>
      <c r="J101" s="5">
        <f t="shared" ref="J101:J106" si="22">IF(F101&gt;0,3,"")</f>
        <v>3</v>
      </c>
      <c r="K101" s="5">
        <f t="shared" si="21"/>
        <v>3</v>
      </c>
    </row>
    <row r="102" s="1" customFormat="1" spans="1:12">
      <c r="A102" s="8" t="str">
        <f>IF(L102&lt;&gt;"",SUBTOTAL(103,$L$3:L102),"")</f>
        <v/>
      </c>
      <c r="B102" s="9" t="s">
        <v>24</v>
      </c>
      <c r="C102" s="9" t="s">
        <v>25</v>
      </c>
      <c r="D102" s="14" t="s">
        <v>26</v>
      </c>
      <c r="E102" s="8" t="s">
        <v>23</v>
      </c>
      <c r="F102" s="15">
        <v>37.6</v>
      </c>
      <c r="G102" s="15">
        <v>850</v>
      </c>
      <c r="H102" s="8">
        <f t="shared" si="15"/>
        <v>31960</v>
      </c>
      <c r="J102" s="5">
        <f t="shared" si="22"/>
        <v>3</v>
      </c>
      <c r="K102" s="5">
        <f t="shared" si="21"/>
        <v>3</v>
      </c>
    </row>
    <row r="103" s="1" customFormat="1" spans="1:12">
      <c r="A103" s="8" t="str">
        <f>IF(L103&lt;&gt;"",SUBTOTAL(103,$L$3:L103),"")</f>
        <v/>
      </c>
      <c r="B103" s="9" t="s">
        <v>24</v>
      </c>
      <c r="C103" s="9" t="s">
        <v>27</v>
      </c>
      <c r="D103" s="14" t="s">
        <v>26</v>
      </c>
      <c r="E103" s="8" t="s">
        <v>23</v>
      </c>
      <c r="F103" s="15">
        <v>5.3</v>
      </c>
      <c r="G103" s="15">
        <v>750</v>
      </c>
      <c r="H103" s="8">
        <f t="shared" si="15"/>
        <v>3975</v>
      </c>
      <c r="J103" s="5">
        <f t="shared" si="22"/>
        <v>3</v>
      </c>
      <c r="K103" s="5">
        <f t="shared" si="21"/>
        <v>3</v>
      </c>
    </row>
    <row r="104" s="1" customFormat="1" spans="1:12">
      <c r="A104" s="8" t="str">
        <f>IF(L104&lt;&gt;"",SUBTOTAL(103,$L$3:L104),"")</f>
        <v/>
      </c>
      <c r="B104" s="9" t="s">
        <v>28</v>
      </c>
      <c r="C104" s="9" t="s">
        <v>29</v>
      </c>
      <c r="D104" s="14" t="s">
        <v>30</v>
      </c>
      <c r="E104" s="8" t="s">
        <v>23</v>
      </c>
      <c r="F104" s="15">
        <v>5.3</v>
      </c>
      <c r="G104" s="15">
        <v>630</v>
      </c>
      <c r="H104" s="8">
        <f t="shared" si="15"/>
        <v>3339</v>
      </c>
      <c r="J104" s="5">
        <f t="shared" si="22"/>
        <v>3</v>
      </c>
      <c r="K104" s="5">
        <f t="shared" si="21"/>
        <v>3</v>
      </c>
    </row>
    <row r="105" s="1" customFormat="1" ht="27" spans="1:12">
      <c r="A105" s="8" t="str">
        <f>IF(L105&lt;&gt;"",SUBTOTAL(103,$L$3:L105),"")</f>
        <v/>
      </c>
      <c r="B105" s="9" t="s">
        <v>31</v>
      </c>
      <c r="C105" s="9" t="s">
        <v>32</v>
      </c>
      <c r="D105" s="14" t="s">
        <v>33</v>
      </c>
      <c r="E105" s="8" t="s">
        <v>14</v>
      </c>
      <c r="F105" s="15">
        <v>32</v>
      </c>
      <c r="G105" s="15">
        <v>60</v>
      </c>
      <c r="H105" s="8">
        <f t="shared" si="15"/>
        <v>1920</v>
      </c>
      <c r="J105" s="5">
        <f t="shared" si="22"/>
        <v>3</v>
      </c>
      <c r="K105" s="5">
        <f t="shared" si="21"/>
        <v>3</v>
      </c>
    </row>
    <row r="106" s="1" customFormat="1" spans="1:12">
      <c r="A106" s="8" t="str">
        <f>IF(L106&lt;&gt;"",SUBTOTAL(103,$L$3:L106),"")</f>
        <v/>
      </c>
      <c r="B106" s="9" t="s">
        <v>34</v>
      </c>
      <c r="C106" s="9" t="s">
        <v>35</v>
      </c>
      <c r="D106" s="14" t="s">
        <v>36</v>
      </c>
      <c r="E106" s="8" t="s">
        <v>19</v>
      </c>
      <c r="F106" s="15">
        <v>4</v>
      </c>
      <c r="G106" s="15">
        <v>180</v>
      </c>
      <c r="H106" s="8">
        <f t="shared" si="15"/>
        <v>720</v>
      </c>
      <c r="J106" s="5">
        <f t="shared" si="22"/>
        <v>3</v>
      </c>
      <c r="K106" s="5">
        <f t="shared" si="21"/>
        <v>3</v>
      </c>
    </row>
    <row r="107" hidden="1" spans="1:12">
      <c r="A107" s="8" t="str">
        <f>IF(L107&lt;&gt;"",SUBTOTAL(103,$L$3:L107),"")</f>
        <v/>
      </c>
      <c r="B107" s="12" t="s">
        <v>87</v>
      </c>
      <c r="C107" s="9"/>
      <c r="D107" s="8"/>
      <c r="E107" s="8"/>
      <c r="F107" s="8"/>
      <c r="G107" s="8"/>
      <c r="H107" s="8"/>
      <c r="J107" s="5">
        <v>2</v>
      </c>
      <c r="L107" s="1"/>
    </row>
    <row r="108" s="1" customFormat="1" ht="40.5" hidden="1" spans="1:12">
      <c r="A108" s="8" t="str">
        <f>IF(L108&lt;&gt;"",SUBTOTAL(103,$L$3:L108),"")</f>
        <v/>
      </c>
      <c r="B108" s="9" t="s">
        <v>11</v>
      </c>
      <c r="C108" s="9" t="s">
        <v>12</v>
      </c>
      <c r="D108" s="8" t="s">
        <v>13</v>
      </c>
      <c r="E108" s="8" t="s">
        <v>14</v>
      </c>
      <c r="F108" s="8"/>
      <c r="G108" s="8">
        <v>820</v>
      </c>
      <c r="H108" s="8">
        <f t="shared" si="15"/>
        <v>0</v>
      </c>
      <c r="J108" s="5" t="str">
        <f>IF(F108&gt;0,3,"")</f>
        <v/>
      </c>
      <c r="K108" s="5" t="str">
        <f t="shared" ref="K108:K116" si="23">IF(F108&gt;0,3,"")</f>
        <v/>
      </c>
    </row>
    <row r="109" s="1" customFormat="1" ht="27" hidden="1" spans="1:12">
      <c r="A109" s="8" t="str">
        <f>IF(L109&lt;&gt;"",SUBTOTAL(103,$L$3:L109),"")</f>
        <v/>
      </c>
      <c r="B109" s="9" t="s">
        <v>83</v>
      </c>
      <c r="C109" s="9" t="s">
        <v>84</v>
      </c>
      <c r="D109" s="8" t="s">
        <v>18</v>
      </c>
      <c r="E109" s="8" t="s">
        <v>85</v>
      </c>
      <c r="F109" s="8"/>
      <c r="G109" s="8">
        <v>550</v>
      </c>
      <c r="H109" s="8">
        <f t="shared" si="15"/>
        <v>0</v>
      </c>
      <c r="J109" s="5" t="str">
        <f>IF(F109&gt;0,3,"")</f>
        <v/>
      </c>
      <c r="K109" s="5" t="str">
        <f t="shared" si="23"/>
        <v/>
      </c>
    </row>
    <row r="110" hidden="1" spans="1:12">
      <c r="A110" s="8" t="str">
        <f>IF(L110&lt;&gt;"",SUBTOTAL(103,$L$3:L110),"")</f>
        <v/>
      </c>
      <c r="B110" s="13" t="s">
        <v>88</v>
      </c>
      <c r="C110" s="9"/>
      <c r="D110" s="8"/>
      <c r="E110" s="8"/>
      <c r="F110" s="8"/>
      <c r="G110" s="8"/>
      <c r="H110" s="8"/>
      <c r="J110" s="5">
        <v>2</v>
      </c>
      <c r="L110" s="1"/>
    </row>
    <row r="111" s="1" customFormat="1" ht="27" hidden="1" spans="1:12">
      <c r="A111" s="8" t="str">
        <f>IF(L111&lt;&gt;"",SUBTOTAL(103,$L$3:L111),"")</f>
        <v/>
      </c>
      <c r="B111" s="9" t="s">
        <v>20</v>
      </c>
      <c r="C111" s="9" t="s">
        <v>21</v>
      </c>
      <c r="D111" s="14" t="s">
        <v>22</v>
      </c>
      <c r="E111" s="8" t="s">
        <v>23</v>
      </c>
      <c r="F111" s="15"/>
      <c r="G111" s="15">
        <v>2900</v>
      </c>
      <c r="H111" s="8">
        <f t="shared" si="15"/>
        <v>0</v>
      </c>
      <c r="J111" s="5" t="str">
        <f t="shared" ref="J111:J116" si="24">IF(F111&gt;0,3,"")</f>
        <v/>
      </c>
      <c r="K111" s="5" t="str">
        <f t="shared" si="23"/>
        <v/>
      </c>
    </row>
    <row r="112" s="1" customFormat="1" hidden="1" spans="1:12">
      <c r="A112" s="8" t="str">
        <f>IF(L112&lt;&gt;"",SUBTOTAL(103,$L$3:L112),"")</f>
        <v/>
      </c>
      <c r="B112" s="9" t="s">
        <v>24</v>
      </c>
      <c r="C112" s="9" t="s">
        <v>25</v>
      </c>
      <c r="D112" s="14" t="s">
        <v>26</v>
      </c>
      <c r="E112" s="8" t="s">
        <v>23</v>
      </c>
      <c r="F112" s="15"/>
      <c r="G112" s="15">
        <v>850</v>
      </c>
      <c r="H112" s="8">
        <f t="shared" si="15"/>
        <v>0</v>
      </c>
      <c r="J112" s="5" t="str">
        <f t="shared" si="24"/>
        <v/>
      </c>
      <c r="K112" s="5" t="str">
        <f t="shared" si="23"/>
        <v/>
      </c>
    </row>
    <row r="113" s="1" customFormat="1" hidden="1" spans="1:12">
      <c r="A113" s="8" t="str">
        <f>IF(L113&lt;&gt;"",SUBTOTAL(103,$L$3:L113),"")</f>
        <v/>
      </c>
      <c r="B113" s="9" t="s">
        <v>24</v>
      </c>
      <c r="C113" s="9" t="s">
        <v>27</v>
      </c>
      <c r="D113" s="14" t="s">
        <v>26</v>
      </c>
      <c r="E113" s="8" t="s">
        <v>23</v>
      </c>
      <c r="F113" s="15"/>
      <c r="G113" s="15">
        <v>750</v>
      </c>
      <c r="H113" s="8">
        <f t="shared" si="15"/>
        <v>0</v>
      </c>
      <c r="J113" s="5" t="str">
        <f t="shared" si="24"/>
        <v/>
      </c>
      <c r="K113" s="5" t="str">
        <f t="shared" si="23"/>
        <v/>
      </c>
    </row>
    <row r="114" s="1" customFormat="1" hidden="1" spans="1:12">
      <c r="A114" s="8" t="str">
        <f>IF(L114&lt;&gt;"",SUBTOTAL(103,$L$3:L114),"")</f>
        <v/>
      </c>
      <c r="B114" s="9" t="s">
        <v>28</v>
      </c>
      <c r="C114" s="9" t="s">
        <v>29</v>
      </c>
      <c r="D114" s="14" t="s">
        <v>30</v>
      </c>
      <c r="E114" s="8" t="s">
        <v>23</v>
      </c>
      <c r="F114" s="15"/>
      <c r="G114" s="15">
        <v>630</v>
      </c>
      <c r="H114" s="8">
        <f t="shared" si="15"/>
        <v>0</v>
      </c>
      <c r="J114" s="5" t="str">
        <f t="shared" si="24"/>
        <v/>
      </c>
      <c r="K114" s="5" t="str">
        <f t="shared" si="23"/>
        <v/>
      </c>
    </row>
    <row r="115" s="1" customFormat="1" ht="27" hidden="1" spans="1:12">
      <c r="A115" s="8" t="str">
        <f>IF(L115&lt;&gt;"",SUBTOTAL(103,$L$3:L115),"")</f>
        <v/>
      </c>
      <c r="B115" s="9" t="s">
        <v>31</v>
      </c>
      <c r="C115" s="9" t="s">
        <v>32</v>
      </c>
      <c r="D115" s="14" t="s">
        <v>33</v>
      </c>
      <c r="E115" s="8" t="s">
        <v>14</v>
      </c>
      <c r="F115" s="15"/>
      <c r="G115" s="15">
        <v>60</v>
      </c>
      <c r="H115" s="8">
        <f t="shared" si="15"/>
        <v>0</v>
      </c>
      <c r="J115" s="5" t="str">
        <f t="shared" si="24"/>
        <v/>
      </c>
      <c r="K115" s="5" t="str">
        <f t="shared" si="23"/>
        <v/>
      </c>
    </row>
    <row r="116" s="1" customFormat="1" hidden="1" spans="1:12">
      <c r="A116" s="8" t="str">
        <f>IF(L116&lt;&gt;"",SUBTOTAL(103,$L$3:L116),"")</f>
        <v/>
      </c>
      <c r="B116" s="9" t="s">
        <v>34</v>
      </c>
      <c r="C116" s="9" t="s">
        <v>35</v>
      </c>
      <c r="D116" s="14" t="s">
        <v>36</v>
      </c>
      <c r="E116" s="8" t="s">
        <v>19</v>
      </c>
      <c r="F116" s="15"/>
      <c r="G116" s="15">
        <v>180</v>
      </c>
      <c r="H116" s="8">
        <f t="shared" si="15"/>
        <v>0</v>
      </c>
      <c r="J116" s="5" t="str">
        <f t="shared" si="24"/>
        <v/>
      </c>
      <c r="K116" s="5" t="str">
        <f t="shared" si="23"/>
        <v/>
      </c>
    </row>
    <row r="117" spans="1:12">
      <c r="A117" s="8">
        <f>IF(L117&lt;&gt;"",SUBTOTAL(103,$L$3:L117),"")</f>
        <v>2</v>
      </c>
      <c r="B117" s="11" t="s">
        <v>42</v>
      </c>
      <c r="C117" s="9"/>
      <c r="D117" s="8"/>
      <c r="E117" s="8"/>
      <c r="F117" s="8"/>
      <c r="G117" s="8"/>
      <c r="H117" s="8"/>
      <c r="J117" s="5">
        <v>1</v>
      </c>
      <c r="K117" s="5">
        <v>1</v>
      </c>
      <c r="L117" s="5">
        <v>1</v>
      </c>
    </row>
    <row r="118" spans="1:12">
      <c r="A118" s="8" t="str">
        <f>IF(L118&lt;&gt;"",SUBTOTAL(103,$L$3:L118),"")</f>
        <v/>
      </c>
      <c r="B118" s="12" t="s">
        <v>43</v>
      </c>
      <c r="C118" s="9"/>
      <c r="D118" s="8"/>
      <c r="E118" s="8"/>
      <c r="F118" s="8"/>
      <c r="G118" s="8"/>
      <c r="H118" s="8"/>
      <c r="J118" s="5">
        <v>2</v>
      </c>
      <c r="K118" s="5">
        <v>2</v>
      </c>
      <c r="L118" s="1"/>
    </row>
    <row r="119" s="1" customFormat="1" ht="40.5" spans="1:12">
      <c r="A119" s="8" t="str">
        <f>IF(L119&lt;&gt;"",SUBTOTAL(103,$L$3:L119),"")</f>
        <v/>
      </c>
      <c r="B119" s="9" t="s">
        <v>11</v>
      </c>
      <c r="C119" s="9" t="s">
        <v>12</v>
      </c>
      <c r="D119" s="8" t="s">
        <v>13</v>
      </c>
      <c r="E119" s="8" t="s">
        <v>14</v>
      </c>
      <c r="F119" s="8">
        <v>3.6</v>
      </c>
      <c r="G119" s="8">
        <v>820</v>
      </c>
      <c r="H119" s="8">
        <f t="shared" si="15"/>
        <v>2952</v>
      </c>
      <c r="J119" s="5">
        <f>IF(F119&gt;0,3,"")</f>
        <v>3</v>
      </c>
      <c r="K119" s="5">
        <f t="shared" ref="K119:K127" si="25">IF(F119&gt;0,3,"")</f>
        <v>3</v>
      </c>
    </row>
    <row r="120" s="1" customFormat="1" ht="27" hidden="1" spans="1:12">
      <c r="A120" s="8" t="str">
        <f>IF(L120&lt;&gt;"",SUBTOTAL(103,$L$3:L120),"")</f>
        <v/>
      </c>
      <c r="B120" s="9" t="s">
        <v>83</v>
      </c>
      <c r="C120" s="9" t="s">
        <v>84</v>
      </c>
      <c r="D120" s="8" t="s">
        <v>18</v>
      </c>
      <c r="E120" s="8" t="s">
        <v>85</v>
      </c>
      <c r="F120" s="8"/>
      <c r="G120" s="8">
        <v>550</v>
      </c>
      <c r="H120" s="8">
        <f t="shared" si="15"/>
        <v>0</v>
      </c>
      <c r="J120" s="5" t="str">
        <f>IF(F120&gt;0,3,"")</f>
        <v/>
      </c>
      <c r="K120" s="5" t="str">
        <f t="shared" si="25"/>
        <v/>
      </c>
    </row>
    <row r="121" spans="1:12">
      <c r="A121" s="8" t="str">
        <f>IF(L121&lt;&gt;"",SUBTOTAL(103,$L$3:L121),"")</f>
        <v/>
      </c>
      <c r="B121" s="13" t="s">
        <v>44</v>
      </c>
      <c r="C121" s="9"/>
      <c r="D121" s="8"/>
      <c r="E121" s="8"/>
      <c r="F121" s="8"/>
      <c r="G121" s="8"/>
      <c r="H121" s="8"/>
      <c r="J121" s="5">
        <v>2</v>
      </c>
      <c r="K121" s="5">
        <v>2</v>
      </c>
      <c r="L121" s="1"/>
    </row>
    <row r="122" s="1" customFormat="1" ht="27" spans="1:12">
      <c r="A122" s="8" t="str">
        <f>IF(L122&lt;&gt;"",SUBTOTAL(103,$L$3:L122),"")</f>
        <v/>
      </c>
      <c r="B122" s="9" t="s">
        <v>20</v>
      </c>
      <c r="C122" s="9" t="s">
        <v>21</v>
      </c>
      <c r="D122" s="14" t="s">
        <v>22</v>
      </c>
      <c r="E122" s="8" t="s">
        <v>23</v>
      </c>
      <c r="F122" s="15">
        <v>1</v>
      </c>
      <c r="G122" s="15">
        <v>2900</v>
      </c>
      <c r="H122" s="8">
        <f t="shared" si="15"/>
        <v>2900</v>
      </c>
      <c r="J122" s="5">
        <f t="shared" ref="J122:J127" si="26">IF(F122&gt;0,3,"")</f>
        <v>3</v>
      </c>
      <c r="K122" s="5">
        <f t="shared" si="25"/>
        <v>3</v>
      </c>
    </row>
    <row r="123" s="1" customFormat="1" spans="1:12">
      <c r="A123" s="8" t="str">
        <f>IF(L123&lt;&gt;"",SUBTOTAL(103,$L$3:L123),"")</f>
        <v/>
      </c>
      <c r="B123" s="9" t="s">
        <v>24</v>
      </c>
      <c r="C123" s="9" t="s">
        <v>25</v>
      </c>
      <c r="D123" s="14" t="s">
        <v>26</v>
      </c>
      <c r="E123" s="8" t="s">
        <v>23</v>
      </c>
      <c r="F123" s="15">
        <v>2.9</v>
      </c>
      <c r="G123" s="15">
        <v>850</v>
      </c>
      <c r="H123" s="8">
        <f t="shared" si="15"/>
        <v>2465</v>
      </c>
      <c r="J123" s="5">
        <f t="shared" si="26"/>
        <v>3</v>
      </c>
      <c r="K123" s="5">
        <f t="shared" si="25"/>
        <v>3</v>
      </c>
    </row>
    <row r="124" s="1" customFormat="1" spans="1:12">
      <c r="A124" s="8" t="str">
        <f>IF(L124&lt;&gt;"",SUBTOTAL(103,$L$3:L124),"")</f>
        <v/>
      </c>
      <c r="B124" s="9" t="s">
        <v>24</v>
      </c>
      <c r="C124" s="9" t="s">
        <v>27</v>
      </c>
      <c r="D124" s="14" t="s">
        <v>26</v>
      </c>
      <c r="E124" s="8" t="s">
        <v>23</v>
      </c>
      <c r="F124" s="15">
        <v>0.3</v>
      </c>
      <c r="G124" s="15">
        <v>750</v>
      </c>
      <c r="H124" s="8">
        <f t="shared" si="15"/>
        <v>225</v>
      </c>
      <c r="J124" s="5">
        <f t="shared" si="26"/>
        <v>3</v>
      </c>
      <c r="K124" s="5">
        <f t="shared" si="25"/>
        <v>3</v>
      </c>
    </row>
    <row r="125" s="1" customFormat="1" spans="1:12">
      <c r="A125" s="8" t="str">
        <f>IF(L125&lt;&gt;"",SUBTOTAL(103,$L$3:L125),"")</f>
        <v/>
      </c>
      <c r="B125" s="9" t="s">
        <v>28</v>
      </c>
      <c r="C125" s="9" t="s">
        <v>29</v>
      </c>
      <c r="D125" s="14" t="s">
        <v>30</v>
      </c>
      <c r="E125" s="8" t="s">
        <v>23</v>
      </c>
      <c r="F125" s="15">
        <v>0.3</v>
      </c>
      <c r="G125" s="15">
        <v>630</v>
      </c>
      <c r="H125" s="8">
        <f t="shared" si="15"/>
        <v>189</v>
      </c>
      <c r="J125" s="5">
        <f t="shared" si="26"/>
        <v>3</v>
      </c>
      <c r="K125" s="5">
        <f t="shared" si="25"/>
        <v>3</v>
      </c>
    </row>
    <row r="126" s="1" customFormat="1" ht="27" spans="1:12">
      <c r="A126" s="8" t="str">
        <f>IF(L126&lt;&gt;"",SUBTOTAL(103,$L$3:L126),"")</f>
        <v/>
      </c>
      <c r="B126" s="9" t="s">
        <v>31</v>
      </c>
      <c r="C126" s="9" t="s">
        <v>32</v>
      </c>
      <c r="D126" s="14" t="s">
        <v>33</v>
      </c>
      <c r="E126" s="8" t="s">
        <v>14</v>
      </c>
      <c r="F126" s="15">
        <v>2</v>
      </c>
      <c r="G126" s="15">
        <v>60</v>
      </c>
      <c r="H126" s="8">
        <f t="shared" si="15"/>
        <v>120</v>
      </c>
      <c r="J126" s="5">
        <f t="shared" si="26"/>
        <v>3</v>
      </c>
      <c r="K126" s="5">
        <f t="shared" si="25"/>
        <v>3</v>
      </c>
    </row>
    <row r="127" s="1" customFormat="1" spans="1:12">
      <c r="A127" s="8" t="str">
        <f>IF(L127&lt;&gt;"",SUBTOTAL(103,$L$3:L127),"")</f>
        <v/>
      </c>
      <c r="B127" s="9" t="s">
        <v>34</v>
      </c>
      <c r="C127" s="9" t="s">
        <v>35</v>
      </c>
      <c r="D127" s="14" t="s">
        <v>36</v>
      </c>
      <c r="E127" s="8" t="s">
        <v>19</v>
      </c>
      <c r="F127" s="15">
        <v>1</v>
      </c>
      <c r="G127" s="15">
        <v>180</v>
      </c>
      <c r="H127" s="8">
        <f t="shared" si="15"/>
        <v>180</v>
      </c>
      <c r="J127" s="5">
        <f t="shared" si="26"/>
        <v>3</v>
      </c>
      <c r="K127" s="5">
        <f t="shared" si="25"/>
        <v>3</v>
      </c>
    </row>
    <row r="128" spans="1:12">
      <c r="A128" s="8" t="str">
        <f>IF(L128&lt;&gt;"",SUBTOTAL(103,$L$3:L128),"")</f>
        <v/>
      </c>
      <c r="B128" s="12" t="s">
        <v>45</v>
      </c>
      <c r="C128" s="9"/>
      <c r="D128" s="8"/>
      <c r="E128" s="8"/>
      <c r="F128" s="8"/>
      <c r="G128" s="8"/>
      <c r="H128" s="8"/>
      <c r="J128" s="5">
        <v>2</v>
      </c>
      <c r="K128" s="5">
        <v>2</v>
      </c>
      <c r="L128" s="1"/>
    </row>
    <row r="129" s="1" customFormat="1" ht="40.5" spans="1:12">
      <c r="A129" s="8" t="str">
        <f>IF(L129&lt;&gt;"",SUBTOTAL(103,$L$3:L129),"")</f>
        <v/>
      </c>
      <c r="B129" s="9" t="s">
        <v>11</v>
      </c>
      <c r="C129" s="9" t="s">
        <v>12</v>
      </c>
      <c r="D129" s="8" t="s">
        <v>13</v>
      </c>
      <c r="E129" s="8" t="s">
        <v>14</v>
      </c>
      <c r="F129" s="8">
        <v>8.8</v>
      </c>
      <c r="G129" s="8">
        <v>820</v>
      </c>
      <c r="H129" s="8">
        <f t="shared" si="15"/>
        <v>7216</v>
      </c>
      <c r="J129" s="5">
        <f>IF(F129&gt;0,3,"")</f>
        <v>3</v>
      </c>
      <c r="K129" s="5">
        <f t="shared" ref="K129:K137" si="27">IF(F129&gt;0,3,"")</f>
        <v>3</v>
      </c>
    </row>
    <row r="130" s="1" customFormat="1" ht="27" hidden="1" spans="1:12">
      <c r="A130" s="8" t="str">
        <f>IF(L130&lt;&gt;"",SUBTOTAL(103,$L$3:L130),"")</f>
        <v/>
      </c>
      <c r="B130" s="9" t="s">
        <v>83</v>
      </c>
      <c r="C130" s="9" t="s">
        <v>84</v>
      </c>
      <c r="D130" s="8" t="s">
        <v>18</v>
      </c>
      <c r="E130" s="8" t="s">
        <v>85</v>
      </c>
      <c r="F130" s="8"/>
      <c r="G130" s="8">
        <v>550</v>
      </c>
      <c r="H130" s="8">
        <f t="shared" si="15"/>
        <v>0</v>
      </c>
      <c r="J130" s="5" t="str">
        <f>IF(F130&gt;0,3,"")</f>
        <v/>
      </c>
      <c r="K130" s="5" t="str">
        <f t="shared" si="27"/>
        <v/>
      </c>
    </row>
    <row r="131" spans="1:12">
      <c r="A131" s="8" t="str">
        <f>IF(L131&lt;&gt;"",SUBTOTAL(103,$L$3:L131),"")</f>
        <v/>
      </c>
      <c r="B131" s="13" t="s">
        <v>46</v>
      </c>
      <c r="C131" s="9"/>
      <c r="D131" s="8"/>
      <c r="E131" s="8"/>
      <c r="F131" s="8"/>
      <c r="G131" s="8"/>
      <c r="H131" s="8"/>
      <c r="J131" s="5">
        <v>2</v>
      </c>
      <c r="K131" s="5">
        <v>2</v>
      </c>
      <c r="L131" s="1"/>
    </row>
    <row r="132" s="1" customFormat="1" ht="27" spans="1:12">
      <c r="A132" s="8" t="str">
        <f>IF(L132&lt;&gt;"",SUBTOTAL(103,$L$3:L132),"")</f>
        <v/>
      </c>
      <c r="B132" s="9" t="s">
        <v>20</v>
      </c>
      <c r="C132" s="9" t="s">
        <v>21</v>
      </c>
      <c r="D132" s="14" t="s">
        <v>22</v>
      </c>
      <c r="E132" s="8" t="s">
        <v>23</v>
      </c>
      <c r="F132" s="15">
        <v>3.4</v>
      </c>
      <c r="G132" s="15">
        <v>2900</v>
      </c>
      <c r="H132" s="8">
        <f t="shared" si="15"/>
        <v>9860</v>
      </c>
      <c r="J132" s="5">
        <f t="shared" ref="J132:J137" si="28">IF(F132&gt;0,3,"")</f>
        <v>3</v>
      </c>
      <c r="K132" s="5">
        <f t="shared" si="27"/>
        <v>3</v>
      </c>
    </row>
    <row r="133" s="1" customFormat="1" spans="1:12">
      <c r="A133" s="8" t="str">
        <f>IF(L133&lt;&gt;"",SUBTOTAL(103,$L$3:L133),"")</f>
        <v/>
      </c>
      <c r="B133" s="9" t="s">
        <v>24</v>
      </c>
      <c r="C133" s="9" t="s">
        <v>25</v>
      </c>
      <c r="D133" s="14" t="s">
        <v>26</v>
      </c>
      <c r="E133" s="8" t="s">
        <v>23</v>
      </c>
      <c r="F133" s="15">
        <v>8.3</v>
      </c>
      <c r="G133" s="15">
        <v>850</v>
      </c>
      <c r="H133" s="8">
        <f t="shared" si="15"/>
        <v>7055</v>
      </c>
      <c r="J133" s="5">
        <f t="shared" si="28"/>
        <v>3</v>
      </c>
      <c r="K133" s="5">
        <f t="shared" si="27"/>
        <v>3</v>
      </c>
    </row>
    <row r="134" s="1" customFormat="1" spans="1:12">
      <c r="A134" s="8" t="str">
        <f>IF(L134&lt;&gt;"",SUBTOTAL(103,$L$3:L134),"")</f>
        <v/>
      </c>
      <c r="B134" s="9" t="s">
        <v>24</v>
      </c>
      <c r="C134" s="9" t="s">
        <v>27</v>
      </c>
      <c r="D134" s="14" t="s">
        <v>26</v>
      </c>
      <c r="E134" s="8" t="s">
        <v>23</v>
      </c>
      <c r="F134" s="15">
        <v>1.25</v>
      </c>
      <c r="G134" s="15">
        <v>750</v>
      </c>
      <c r="H134" s="8">
        <f t="shared" ref="H134:H197" si="29">ROUND(F134*G134,2)</f>
        <v>937.5</v>
      </c>
      <c r="J134" s="5">
        <f t="shared" si="28"/>
        <v>3</v>
      </c>
      <c r="K134" s="5">
        <f t="shared" si="27"/>
        <v>3</v>
      </c>
    </row>
    <row r="135" s="1" customFormat="1" spans="1:12">
      <c r="A135" s="8" t="str">
        <f>IF(L135&lt;&gt;"",SUBTOTAL(103,$L$3:L135),"")</f>
        <v/>
      </c>
      <c r="B135" s="9" t="s">
        <v>28</v>
      </c>
      <c r="C135" s="9" t="s">
        <v>29</v>
      </c>
      <c r="D135" s="14" t="s">
        <v>30</v>
      </c>
      <c r="E135" s="8" t="s">
        <v>23</v>
      </c>
      <c r="F135" s="15">
        <v>6.76</v>
      </c>
      <c r="G135" s="15">
        <v>630</v>
      </c>
      <c r="H135" s="8">
        <f t="shared" si="29"/>
        <v>4258.8</v>
      </c>
      <c r="J135" s="5">
        <f t="shared" si="28"/>
        <v>3</v>
      </c>
      <c r="K135" s="5">
        <f t="shared" si="27"/>
        <v>3</v>
      </c>
    </row>
    <row r="136" s="1" customFormat="1" ht="27" spans="1:12">
      <c r="A136" s="8" t="str">
        <f>IF(L136&lt;&gt;"",SUBTOTAL(103,$L$3:L136),"")</f>
        <v/>
      </c>
      <c r="B136" s="9" t="s">
        <v>31</v>
      </c>
      <c r="C136" s="9" t="s">
        <v>32</v>
      </c>
      <c r="D136" s="14" t="s">
        <v>33</v>
      </c>
      <c r="E136" s="8" t="s">
        <v>14</v>
      </c>
      <c r="F136" s="15">
        <v>1</v>
      </c>
      <c r="G136" s="15">
        <v>60</v>
      </c>
      <c r="H136" s="8">
        <f t="shared" si="29"/>
        <v>60</v>
      </c>
      <c r="J136" s="5">
        <f t="shared" si="28"/>
        <v>3</v>
      </c>
      <c r="K136" s="5">
        <f t="shared" si="27"/>
        <v>3</v>
      </c>
    </row>
    <row r="137" s="1" customFormat="1" spans="1:12">
      <c r="A137" s="8" t="str">
        <f>IF(L137&lt;&gt;"",SUBTOTAL(103,$L$3:L137),"")</f>
        <v/>
      </c>
      <c r="B137" s="9" t="s">
        <v>34</v>
      </c>
      <c r="C137" s="9" t="s">
        <v>35</v>
      </c>
      <c r="D137" s="14" t="s">
        <v>36</v>
      </c>
      <c r="E137" s="8" t="s">
        <v>19</v>
      </c>
      <c r="F137" s="15">
        <v>1</v>
      </c>
      <c r="G137" s="15">
        <v>180</v>
      </c>
      <c r="H137" s="8">
        <f t="shared" si="29"/>
        <v>180</v>
      </c>
      <c r="J137" s="5">
        <f t="shared" si="28"/>
        <v>3</v>
      </c>
      <c r="K137" s="5">
        <f t="shared" si="27"/>
        <v>3</v>
      </c>
    </row>
    <row r="138" hidden="1" spans="1:12">
      <c r="A138" s="8">
        <f>IF(L138&lt;&gt;"",SUBTOTAL(103,$L$3:L138),"")</f>
        <v>2</v>
      </c>
      <c r="B138" s="11" t="s">
        <v>94</v>
      </c>
      <c r="C138" s="9"/>
      <c r="D138" s="8"/>
      <c r="E138" s="8"/>
      <c r="F138" s="8"/>
      <c r="G138" s="8"/>
      <c r="H138" s="8"/>
      <c r="J138" s="5">
        <v>1</v>
      </c>
      <c r="L138" s="5">
        <v>1</v>
      </c>
    </row>
    <row r="139" hidden="1" spans="1:12">
      <c r="A139" s="8" t="str">
        <f>IF(L139&lt;&gt;"",SUBTOTAL(103,$L$3:L139),"")</f>
        <v/>
      </c>
      <c r="B139" s="12" t="s">
        <v>51</v>
      </c>
      <c r="C139" s="9"/>
      <c r="D139" s="8"/>
      <c r="E139" s="8"/>
      <c r="F139" s="8"/>
      <c r="G139" s="8"/>
      <c r="H139" s="8"/>
      <c r="J139" s="5">
        <v>2</v>
      </c>
      <c r="L139" s="1"/>
    </row>
    <row r="140" s="1" customFormat="1" ht="40.5" hidden="1" spans="1:12">
      <c r="A140" s="8" t="str">
        <f>IF(L140&lt;&gt;"",SUBTOTAL(103,$L$3:L140),"")</f>
        <v/>
      </c>
      <c r="B140" s="9" t="s">
        <v>11</v>
      </c>
      <c r="C140" s="9" t="s">
        <v>12</v>
      </c>
      <c r="D140" s="8" t="s">
        <v>13</v>
      </c>
      <c r="E140" s="8" t="s">
        <v>14</v>
      </c>
      <c r="F140" s="8"/>
      <c r="G140" s="8">
        <v>820</v>
      </c>
      <c r="H140" s="8">
        <f t="shared" si="29"/>
        <v>0</v>
      </c>
      <c r="J140" s="5" t="str">
        <f>IF(F140&gt;0,3,"")</f>
        <v/>
      </c>
      <c r="K140" s="5" t="str">
        <f t="shared" ref="K140:K148" si="30">IF(F140&gt;0,3,"")</f>
        <v/>
      </c>
    </row>
    <row r="141" s="1" customFormat="1" ht="27" hidden="1" spans="1:12">
      <c r="A141" s="8" t="str">
        <f>IF(L141&lt;&gt;"",SUBTOTAL(103,$L$3:L141),"")</f>
        <v/>
      </c>
      <c r="B141" s="9" t="s">
        <v>83</v>
      </c>
      <c r="C141" s="9" t="s">
        <v>84</v>
      </c>
      <c r="D141" s="8" t="s">
        <v>18</v>
      </c>
      <c r="E141" s="8" t="s">
        <v>85</v>
      </c>
      <c r="F141" s="8"/>
      <c r="G141" s="8">
        <v>550</v>
      </c>
      <c r="H141" s="8">
        <f t="shared" si="29"/>
        <v>0</v>
      </c>
      <c r="J141" s="5" t="str">
        <f>IF(F141&gt;0,3,"")</f>
        <v/>
      </c>
      <c r="K141" s="5" t="str">
        <f t="shared" si="30"/>
        <v/>
      </c>
    </row>
    <row r="142" hidden="1" spans="1:12">
      <c r="A142" s="8" t="str">
        <f>IF(L142&lt;&gt;"",SUBTOTAL(103,$L$3:L142),"")</f>
        <v/>
      </c>
      <c r="B142" s="13" t="s">
        <v>48</v>
      </c>
      <c r="C142" s="9"/>
      <c r="D142" s="8"/>
      <c r="E142" s="8"/>
      <c r="F142" s="8"/>
      <c r="G142" s="8"/>
      <c r="H142" s="8"/>
      <c r="J142" s="5">
        <v>2</v>
      </c>
      <c r="L142" s="1"/>
    </row>
    <row r="143" s="1" customFormat="1" ht="27" hidden="1" spans="1:12">
      <c r="A143" s="8" t="str">
        <f>IF(L143&lt;&gt;"",SUBTOTAL(103,$L$3:L143),"")</f>
        <v/>
      </c>
      <c r="B143" s="9" t="s">
        <v>20</v>
      </c>
      <c r="C143" s="9" t="s">
        <v>21</v>
      </c>
      <c r="D143" s="14" t="s">
        <v>22</v>
      </c>
      <c r="E143" s="8" t="s">
        <v>23</v>
      </c>
      <c r="F143" s="15"/>
      <c r="G143" s="15">
        <v>2900</v>
      </c>
      <c r="H143" s="8">
        <f t="shared" si="29"/>
        <v>0</v>
      </c>
      <c r="J143" s="5" t="str">
        <f t="shared" ref="J143:J148" si="31">IF(F143&gt;0,3,"")</f>
        <v/>
      </c>
      <c r="K143" s="5" t="str">
        <f t="shared" si="30"/>
        <v/>
      </c>
    </row>
    <row r="144" s="1" customFormat="1" hidden="1" spans="1:12">
      <c r="A144" s="8" t="str">
        <f>IF(L144&lt;&gt;"",SUBTOTAL(103,$L$3:L144),"")</f>
        <v/>
      </c>
      <c r="B144" s="9" t="s">
        <v>24</v>
      </c>
      <c r="C144" s="9" t="s">
        <v>25</v>
      </c>
      <c r="D144" s="14" t="s">
        <v>26</v>
      </c>
      <c r="E144" s="8" t="s">
        <v>23</v>
      </c>
      <c r="F144" s="15"/>
      <c r="G144" s="15">
        <v>850</v>
      </c>
      <c r="H144" s="8">
        <f t="shared" si="29"/>
        <v>0</v>
      </c>
      <c r="J144" s="5" t="str">
        <f t="shared" si="31"/>
        <v/>
      </c>
      <c r="K144" s="5" t="str">
        <f t="shared" si="30"/>
        <v/>
      </c>
    </row>
    <row r="145" s="1" customFormat="1" hidden="1" spans="1:12">
      <c r="A145" s="8" t="str">
        <f>IF(L145&lt;&gt;"",SUBTOTAL(103,$L$3:L145),"")</f>
        <v/>
      </c>
      <c r="B145" s="9" t="s">
        <v>24</v>
      </c>
      <c r="C145" s="9" t="s">
        <v>27</v>
      </c>
      <c r="D145" s="14" t="s">
        <v>26</v>
      </c>
      <c r="E145" s="8" t="s">
        <v>23</v>
      </c>
      <c r="F145" s="15"/>
      <c r="G145" s="15">
        <v>750</v>
      </c>
      <c r="H145" s="8">
        <f t="shared" si="29"/>
        <v>0</v>
      </c>
      <c r="J145" s="5" t="str">
        <f t="shared" si="31"/>
        <v/>
      </c>
      <c r="K145" s="5" t="str">
        <f t="shared" si="30"/>
        <v/>
      </c>
    </row>
    <row r="146" s="1" customFormat="1" hidden="1" spans="1:12">
      <c r="A146" s="8" t="str">
        <f>IF(L146&lt;&gt;"",SUBTOTAL(103,$L$3:L146),"")</f>
        <v/>
      </c>
      <c r="B146" s="9" t="s">
        <v>28</v>
      </c>
      <c r="C146" s="9" t="s">
        <v>29</v>
      </c>
      <c r="D146" s="14" t="s">
        <v>30</v>
      </c>
      <c r="E146" s="8" t="s">
        <v>23</v>
      </c>
      <c r="F146" s="15"/>
      <c r="G146" s="15">
        <v>630</v>
      </c>
      <c r="H146" s="8">
        <f t="shared" si="29"/>
        <v>0</v>
      </c>
      <c r="J146" s="5" t="str">
        <f t="shared" si="31"/>
        <v/>
      </c>
      <c r="K146" s="5" t="str">
        <f t="shared" si="30"/>
        <v/>
      </c>
    </row>
    <row r="147" s="1" customFormat="1" ht="27" hidden="1" spans="1:12">
      <c r="A147" s="8" t="str">
        <f>IF(L147&lt;&gt;"",SUBTOTAL(103,$L$3:L147),"")</f>
        <v/>
      </c>
      <c r="B147" s="9" t="s">
        <v>31</v>
      </c>
      <c r="C147" s="9" t="s">
        <v>32</v>
      </c>
      <c r="D147" s="14" t="s">
        <v>33</v>
      </c>
      <c r="E147" s="8" t="s">
        <v>14</v>
      </c>
      <c r="F147" s="15"/>
      <c r="G147" s="15">
        <v>60</v>
      </c>
      <c r="H147" s="8">
        <f t="shared" si="29"/>
        <v>0</v>
      </c>
      <c r="J147" s="5" t="str">
        <f t="shared" si="31"/>
        <v/>
      </c>
      <c r="K147" s="5" t="str">
        <f t="shared" si="30"/>
        <v/>
      </c>
    </row>
    <row r="148" s="1" customFormat="1" hidden="1" spans="1:12">
      <c r="A148" s="8" t="str">
        <f>IF(L148&lt;&gt;"",SUBTOTAL(103,$L$3:L148),"")</f>
        <v/>
      </c>
      <c r="B148" s="9" t="s">
        <v>34</v>
      </c>
      <c r="C148" s="9" t="s">
        <v>35</v>
      </c>
      <c r="D148" s="14" t="s">
        <v>36</v>
      </c>
      <c r="E148" s="8" t="s">
        <v>19</v>
      </c>
      <c r="F148" s="15"/>
      <c r="G148" s="15">
        <v>180</v>
      </c>
      <c r="H148" s="8">
        <f t="shared" si="29"/>
        <v>0</v>
      </c>
      <c r="J148" s="5" t="str">
        <f t="shared" si="31"/>
        <v/>
      </c>
      <c r="K148" s="5" t="str">
        <f t="shared" si="30"/>
        <v/>
      </c>
    </row>
    <row r="149" hidden="1" spans="1:12">
      <c r="A149" s="8" t="str">
        <f>IF(L149&lt;&gt;"",SUBTOTAL(103,$L$3:L149),"")</f>
        <v/>
      </c>
      <c r="B149" s="12" t="s">
        <v>95</v>
      </c>
      <c r="C149" s="9"/>
      <c r="D149" s="8"/>
      <c r="E149" s="8"/>
      <c r="F149" s="8"/>
      <c r="G149" s="8"/>
      <c r="H149" s="8"/>
      <c r="J149" s="5">
        <v>2</v>
      </c>
      <c r="L149" s="1"/>
    </row>
    <row r="150" s="1" customFormat="1" ht="40.5" hidden="1" spans="1:12">
      <c r="A150" s="8" t="str">
        <f>IF(L150&lt;&gt;"",SUBTOTAL(103,$L$3:L150),"")</f>
        <v/>
      </c>
      <c r="B150" s="9" t="s">
        <v>11</v>
      </c>
      <c r="C150" s="9" t="s">
        <v>12</v>
      </c>
      <c r="D150" s="8" t="s">
        <v>13</v>
      </c>
      <c r="E150" s="8" t="s">
        <v>14</v>
      </c>
      <c r="F150" s="8"/>
      <c r="G150" s="8">
        <v>820</v>
      </c>
      <c r="H150" s="8">
        <f t="shared" si="29"/>
        <v>0</v>
      </c>
      <c r="J150" s="5" t="str">
        <f>IF(F150&gt;0,3,"")</f>
        <v/>
      </c>
      <c r="K150" s="5" t="str">
        <f t="shared" ref="K150:K158" si="32">IF(F150&gt;0,3,"")</f>
        <v/>
      </c>
    </row>
    <row r="151" s="1" customFormat="1" ht="27" hidden="1" spans="1:12">
      <c r="A151" s="8" t="str">
        <f>IF(L151&lt;&gt;"",SUBTOTAL(103,$L$3:L151),"")</f>
        <v/>
      </c>
      <c r="B151" s="9" t="s">
        <v>83</v>
      </c>
      <c r="C151" s="9" t="s">
        <v>84</v>
      </c>
      <c r="D151" s="8" t="s">
        <v>18</v>
      </c>
      <c r="E151" s="8" t="s">
        <v>85</v>
      </c>
      <c r="F151" s="8"/>
      <c r="G151" s="8">
        <v>550</v>
      </c>
      <c r="H151" s="8">
        <f t="shared" si="29"/>
        <v>0</v>
      </c>
      <c r="J151" s="5" t="str">
        <f>IF(F151&gt;0,3,"")</f>
        <v/>
      </c>
      <c r="K151" s="5" t="str">
        <f t="shared" si="32"/>
        <v/>
      </c>
    </row>
    <row r="152" hidden="1" spans="1:12">
      <c r="A152" s="8" t="str">
        <f>IF(L152&lt;&gt;"",SUBTOTAL(103,$L$3:L152),"")</f>
        <v/>
      </c>
      <c r="B152" s="13" t="s">
        <v>96</v>
      </c>
      <c r="C152" s="9"/>
      <c r="D152" s="8"/>
      <c r="E152" s="8"/>
      <c r="F152" s="8"/>
      <c r="G152" s="8"/>
      <c r="H152" s="8"/>
      <c r="J152" s="5">
        <v>2</v>
      </c>
      <c r="L152" s="1"/>
    </row>
    <row r="153" s="1" customFormat="1" ht="27" hidden="1" spans="1:12">
      <c r="A153" s="8" t="str">
        <f>IF(L153&lt;&gt;"",SUBTOTAL(103,$L$3:L153),"")</f>
        <v/>
      </c>
      <c r="B153" s="9" t="s">
        <v>20</v>
      </c>
      <c r="C153" s="9" t="s">
        <v>21</v>
      </c>
      <c r="D153" s="14" t="s">
        <v>22</v>
      </c>
      <c r="E153" s="8" t="s">
        <v>23</v>
      </c>
      <c r="F153" s="15"/>
      <c r="G153" s="15">
        <v>2900</v>
      </c>
      <c r="H153" s="8">
        <f t="shared" si="29"/>
        <v>0</v>
      </c>
      <c r="J153" s="5" t="str">
        <f t="shared" ref="J153:J158" si="33">IF(F153&gt;0,3,"")</f>
        <v/>
      </c>
      <c r="K153" s="5" t="str">
        <f t="shared" si="32"/>
        <v/>
      </c>
    </row>
    <row r="154" s="1" customFormat="1" hidden="1" spans="1:12">
      <c r="A154" s="8" t="str">
        <f>IF(L154&lt;&gt;"",SUBTOTAL(103,$L$3:L154),"")</f>
        <v/>
      </c>
      <c r="B154" s="9" t="s">
        <v>24</v>
      </c>
      <c r="C154" s="9" t="s">
        <v>25</v>
      </c>
      <c r="D154" s="14" t="s">
        <v>26</v>
      </c>
      <c r="E154" s="8" t="s">
        <v>23</v>
      </c>
      <c r="F154" s="15"/>
      <c r="G154" s="15">
        <v>850</v>
      </c>
      <c r="H154" s="8">
        <f t="shared" si="29"/>
        <v>0</v>
      </c>
      <c r="J154" s="5" t="str">
        <f t="shared" si="33"/>
        <v/>
      </c>
      <c r="K154" s="5" t="str">
        <f t="shared" si="32"/>
        <v/>
      </c>
    </row>
    <row r="155" s="1" customFormat="1" hidden="1" spans="1:12">
      <c r="A155" s="8" t="str">
        <f>IF(L155&lt;&gt;"",SUBTOTAL(103,$L$3:L155),"")</f>
        <v/>
      </c>
      <c r="B155" s="9" t="s">
        <v>24</v>
      </c>
      <c r="C155" s="9" t="s">
        <v>27</v>
      </c>
      <c r="D155" s="14" t="s">
        <v>26</v>
      </c>
      <c r="E155" s="8" t="s">
        <v>23</v>
      </c>
      <c r="F155" s="15"/>
      <c r="G155" s="15">
        <v>750</v>
      </c>
      <c r="H155" s="8">
        <f t="shared" si="29"/>
        <v>0</v>
      </c>
      <c r="J155" s="5" t="str">
        <f t="shared" si="33"/>
        <v/>
      </c>
      <c r="K155" s="5" t="str">
        <f t="shared" si="32"/>
        <v/>
      </c>
    </row>
    <row r="156" s="1" customFormat="1" hidden="1" spans="1:12">
      <c r="A156" s="8" t="str">
        <f>IF(L156&lt;&gt;"",SUBTOTAL(103,$L$3:L156),"")</f>
        <v/>
      </c>
      <c r="B156" s="9" t="s">
        <v>28</v>
      </c>
      <c r="C156" s="9" t="s">
        <v>29</v>
      </c>
      <c r="D156" s="14" t="s">
        <v>30</v>
      </c>
      <c r="E156" s="8" t="s">
        <v>23</v>
      </c>
      <c r="F156" s="15"/>
      <c r="G156" s="15">
        <v>630</v>
      </c>
      <c r="H156" s="8">
        <f t="shared" si="29"/>
        <v>0</v>
      </c>
      <c r="J156" s="5" t="str">
        <f t="shared" si="33"/>
        <v/>
      </c>
      <c r="K156" s="5" t="str">
        <f t="shared" si="32"/>
        <v/>
      </c>
    </row>
    <row r="157" s="1" customFormat="1" ht="27" hidden="1" spans="1:12">
      <c r="A157" s="8" t="str">
        <f>IF(L157&lt;&gt;"",SUBTOTAL(103,$L$3:L157),"")</f>
        <v/>
      </c>
      <c r="B157" s="9" t="s">
        <v>31</v>
      </c>
      <c r="C157" s="9" t="s">
        <v>32</v>
      </c>
      <c r="D157" s="14" t="s">
        <v>33</v>
      </c>
      <c r="E157" s="8" t="s">
        <v>14</v>
      </c>
      <c r="F157" s="15"/>
      <c r="G157" s="15">
        <v>60</v>
      </c>
      <c r="H157" s="8">
        <f t="shared" si="29"/>
        <v>0</v>
      </c>
      <c r="J157" s="5" t="str">
        <f t="shared" si="33"/>
        <v/>
      </c>
      <c r="K157" s="5" t="str">
        <f t="shared" si="32"/>
        <v/>
      </c>
    </row>
    <row r="158" s="1" customFormat="1" hidden="1" spans="1:12">
      <c r="A158" s="8" t="str">
        <f>IF(L158&lt;&gt;"",SUBTOTAL(103,$L$3:L158),"")</f>
        <v/>
      </c>
      <c r="B158" s="9" t="s">
        <v>34</v>
      </c>
      <c r="C158" s="9" t="s">
        <v>35</v>
      </c>
      <c r="D158" s="14" t="s">
        <v>36</v>
      </c>
      <c r="E158" s="8" t="s">
        <v>19</v>
      </c>
      <c r="F158" s="15"/>
      <c r="G158" s="15">
        <v>180</v>
      </c>
      <c r="H158" s="8">
        <f t="shared" si="29"/>
        <v>0</v>
      </c>
      <c r="J158" s="5" t="str">
        <f t="shared" si="33"/>
        <v/>
      </c>
      <c r="K158" s="5" t="str">
        <f t="shared" si="32"/>
        <v/>
      </c>
    </row>
    <row r="159" spans="1:12">
      <c r="A159" s="8">
        <f>IF(L159&lt;&gt;"",SUBTOTAL(103,$L$3:L159),"")</f>
        <v>3</v>
      </c>
      <c r="B159" s="11" t="s">
        <v>47</v>
      </c>
      <c r="C159" s="9"/>
      <c r="D159" s="8"/>
      <c r="E159" s="8"/>
      <c r="F159" s="8"/>
      <c r="G159" s="8"/>
      <c r="H159" s="8"/>
      <c r="J159" s="5">
        <v>1</v>
      </c>
      <c r="K159" s="5">
        <v>1</v>
      </c>
      <c r="L159" s="5">
        <v>1</v>
      </c>
    </row>
    <row r="160" hidden="1" spans="1:12">
      <c r="A160" s="8" t="str">
        <f>IF(L160&lt;&gt;"",SUBTOTAL(103,$L$3:L160),"")</f>
        <v/>
      </c>
      <c r="B160" s="12" t="s">
        <v>51</v>
      </c>
      <c r="C160" s="9"/>
      <c r="D160" s="8"/>
      <c r="E160" s="8"/>
      <c r="F160" s="8"/>
      <c r="G160" s="8"/>
      <c r="H160" s="8"/>
      <c r="J160" s="5">
        <v>2</v>
      </c>
      <c r="L160" s="1"/>
    </row>
    <row r="161" s="1" customFormat="1" ht="40.5" hidden="1" spans="1:12">
      <c r="A161" s="8" t="str">
        <f>IF(L161&lt;&gt;"",SUBTOTAL(103,$L$3:L161),"")</f>
        <v/>
      </c>
      <c r="B161" s="9" t="s">
        <v>11</v>
      </c>
      <c r="C161" s="9" t="s">
        <v>12</v>
      </c>
      <c r="D161" s="8" t="s">
        <v>13</v>
      </c>
      <c r="E161" s="8" t="s">
        <v>14</v>
      </c>
      <c r="F161" s="8"/>
      <c r="G161" s="8">
        <v>820</v>
      </c>
      <c r="H161" s="8">
        <f t="shared" si="29"/>
        <v>0</v>
      </c>
      <c r="J161" s="5" t="str">
        <f>IF(F161&gt;0,3,"")</f>
        <v/>
      </c>
      <c r="K161" s="5" t="str">
        <f t="shared" ref="K161:K169" si="34">IF(F161&gt;0,3,"")</f>
        <v/>
      </c>
    </row>
    <row r="162" s="1" customFormat="1" ht="27" hidden="1" spans="1:12">
      <c r="A162" s="8" t="str">
        <f>IF(L162&lt;&gt;"",SUBTOTAL(103,$L$3:L162),"")</f>
        <v/>
      </c>
      <c r="B162" s="9" t="s">
        <v>83</v>
      </c>
      <c r="C162" s="9" t="s">
        <v>84</v>
      </c>
      <c r="D162" s="8" t="s">
        <v>18</v>
      </c>
      <c r="E162" s="8" t="s">
        <v>85</v>
      </c>
      <c r="F162" s="8"/>
      <c r="G162" s="8">
        <v>550</v>
      </c>
      <c r="H162" s="8">
        <f t="shared" si="29"/>
        <v>0</v>
      </c>
      <c r="J162" s="5" t="str">
        <f>IF(F162&gt;0,3,"")</f>
        <v/>
      </c>
      <c r="K162" s="5" t="str">
        <f t="shared" si="34"/>
        <v/>
      </c>
    </row>
    <row r="163" spans="1:12">
      <c r="A163" s="8" t="str">
        <f>IF(L163&lt;&gt;"",SUBTOTAL(103,$L$3:L163),"")</f>
        <v/>
      </c>
      <c r="B163" s="13" t="s">
        <v>48</v>
      </c>
      <c r="C163" s="9"/>
      <c r="D163" s="8"/>
      <c r="E163" s="8"/>
      <c r="F163" s="8"/>
      <c r="G163" s="8"/>
      <c r="H163" s="8"/>
      <c r="J163" s="5">
        <v>2</v>
      </c>
      <c r="K163" s="5">
        <v>2</v>
      </c>
      <c r="L163" s="1"/>
    </row>
    <row r="164" s="1" customFormat="1" ht="27" spans="1:12">
      <c r="A164" s="8" t="str">
        <f>IF(L164&lt;&gt;"",SUBTOTAL(103,$L$3:L164),"")</f>
        <v/>
      </c>
      <c r="B164" s="9" t="s">
        <v>20</v>
      </c>
      <c r="C164" s="9" t="s">
        <v>21</v>
      </c>
      <c r="D164" s="14" t="s">
        <v>22</v>
      </c>
      <c r="E164" s="8" t="s">
        <v>23</v>
      </c>
      <c r="F164" s="15">
        <v>1.7</v>
      </c>
      <c r="G164" s="15">
        <v>2900</v>
      </c>
      <c r="H164" s="8">
        <f t="shared" si="29"/>
        <v>4930</v>
      </c>
      <c r="J164" s="5">
        <f t="shared" ref="J164:J169" si="35">IF(F164&gt;0,3,"")</f>
        <v>3</v>
      </c>
      <c r="K164" s="5">
        <f t="shared" si="34"/>
        <v>3</v>
      </c>
    </row>
    <row r="165" s="1" customFormat="1" spans="1:12">
      <c r="A165" s="8" t="str">
        <f>IF(L165&lt;&gt;"",SUBTOTAL(103,$L$3:L165),"")</f>
        <v/>
      </c>
      <c r="B165" s="9" t="s">
        <v>24</v>
      </c>
      <c r="C165" s="9" t="s">
        <v>25</v>
      </c>
      <c r="D165" s="14" t="s">
        <v>26</v>
      </c>
      <c r="E165" s="8" t="s">
        <v>23</v>
      </c>
      <c r="F165" s="15">
        <v>4.15</v>
      </c>
      <c r="G165" s="15">
        <v>850</v>
      </c>
      <c r="H165" s="8">
        <f t="shared" si="29"/>
        <v>3527.5</v>
      </c>
      <c r="J165" s="5">
        <f t="shared" si="35"/>
        <v>3</v>
      </c>
      <c r="K165" s="5">
        <f t="shared" si="34"/>
        <v>3</v>
      </c>
    </row>
    <row r="166" s="1" customFormat="1" spans="1:12">
      <c r="A166" s="8" t="str">
        <f>IF(L166&lt;&gt;"",SUBTOTAL(103,$L$3:L166),"")</f>
        <v/>
      </c>
      <c r="B166" s="9" t="s">
        <v>24</v>
      </c>
      <c r="C166" s="9" t="s">
        <v>27</v>
      </c>
      <c r="D166" s="14" t="s">
        <v>26</v>
      </c>
      <c r="E166" s="8" t="s">
        <v>23</v>
      </c>
      <c r="F166" s="15">
        <v>0.65</v>
      </c>
      <c r="G166" s="15">
        <v>750</v>
      </c>
      <c r="H166" s="8">
        <f t="shared" si="29"/>
        <v>487.5</v>
      </c>
      <c r="J166" s="5">
        <f t="shared" si="35"/>
        <v>3</v>
      </c>
      <c r="K166" s="5">
        <f t="shared" si="34"/>
        <v>3</v>
      </c>
    </row>
    <row r="167" s="1" customFormat="1" spans="1:12">
      <c r="A167" s="8" t="str">
        <f>IF(L167&lt;&gt;"",SUBTOTAL(103,$L$3:L167),"")</f>
        <v/>
      </c>
      <c r="B167" s="9" t="s">
        <v>28</v>
      </c>
      <c r="C167" s="9" t="s">
        <v>29</v>
      </c>
      <c r="D167" s="14" t="s">
        <v>30</v>
      </c>
      <c r="E167" s="8" t="s">
        <v>23</v>
      </c>
      <c r="F167" s="15">
        <v>0.65</v>
      </c>
      <c r="G167" s="15">
        <v>630</v>
      </c>
      <c r="H167" s="8">
        <f t="shared" si="29"/>
        <v>409.5</v>
      </c>
      <c r="J167" s="5">
        <f t="shared" si="35"/>
        <v>3</v>
      </c>
      <c r="K167" s="5">
        <f t="shared" si="34"/>
        <v>3</v>
      </c>
    </row>
    <row r="168" s="1" customFormat="1" ht="27" spans="1:12">
      <c r="A168" s="8" t="str">
        <f>IF(L168&lt;&gt;"",SUBTOTAL(103,$L$3:L168),"")</f>
        <v/>
      </c>
      <c r="B168" s="9" t="s">
        <v>31</v>
      </c>
      <c r="C168" s="9" t="s">
        <v>32</v>
      </c>
      <c r="D168" s="14" t="s">
        <v>33</v>
      </c>
      <c r="E168" s="8" t="s">
        <v>14</v>
      </c>
      <c r="F168" s="15">
        <v>2.5</v>
      </c>
      <c r="G168" s="15">
        <v>60</v>
      </c>
      <c r="H168" s="8">
        <f t="shared" si="29"/>
        <v>150</v>
      </c>
      <c r="J168" s="5">
        <f t="shared" si="35"/>
        <v>3</v>
      </c>
      <c r="K168" s="5">
        <f t="shared" si="34"/>
        <v>3</v>
      </c>
    </row>
    <row r="169" s="1" customFormat="1" spans="1:12">
      <c r="A169" s="8" t="str">
        <f>IF(L169&lt;&gt;"",SUBTOTAL(103,$L$3:L169),"")</f>
        <v/>
      </c>
      <c r="B169" s="9" t="s">
        <v>34</v>
      </c>
      <c r="C169" s="9" t="s">
        <v>35</v>
      </c>
      <c r="D169" s="14" t="s">
        <v>36</v>
      </c>
      <c r="E169" s="8" t="s">
        <v>19</v>
      </c>
      <c r="F169" s="15">
        <v>1</v>
      </c>
      <c r="G169" s="15">
        <v>180</v>
      </c>
      <c r="H169" s="8">
        <f t="shared" si="29"/>
        <v>180</v>
      </c>
      <c r="J169" s="5">
        <f t="shared" si="35"/>
        <v>3</v>
      </c>
      <c r="K169" s="5">
        <f t="shared" si="34"/>
        <v>3</v>
      </c>
    </row>
    <row r="170" hidden="1" spans="1:12">
      <c r="A170" s="8" t="str">
        <f>IF(L170&lt;&gt;"",SUBTOTAL(103,$L$3:L170),"")</f>
        <v/>
      </c>
      <c r="B170" s="12" t="s">
        <v>66</v>
      </c>
      <c r="C170" s="9"/>
      <c r="D170" s="8"/>
      <c r="E170" s="8"/>
      <c r="F170" s="8"/>
      <c r="G170" s="8"/>
      <c r="H170" s="8"/>
      <c r="J170" s="5">
        <v>2</v>
      </c>
      <c r="L170" s="1"/>
    </row>
    <row r="171" s="1" customFormat="1" ht="40.5" hidden="1" spans="1:12">
      <c r="A171" s="8" t="str">
        <f>IF(L171&lt;&gt;"",SUBTOTAL(103,$L$3:L171),"")</f>
        <v/>
      </c>
      <c r="B171" s="9" t="s">
        <v>11</v>
      </c>
      <c r="C171" s="9" t="s">
        <v>12</v>
      </c>
      <c r="D171" s="8" t="s">
        <v>13</v>
      </c>
      <c r="E171" s="8" t="s">
        <v>14</v>
      </c>
      <c r="F171" s="8"/>
      <c r="G171" s="8">
        <v>820</v>
      </c>
      <c r="H171" s="8">
        <f t="shared" si="29"/>
        <v>0</v>
      </c>
      <c r="J171" s="5" t="str">
        <f>IF(F171&gt;0,3,"")</f>
        <v/>
      </c>
      <c r="K171" s="5" t="str">
        <f t="shared" ref="K171:K179" si="36">IF(F171&gt;0,3,"")</f>
        <v/>
      </c>
    </row>
    <row r="172" s="1" customFormat="1" ht="27" hidden="1" spans="1:12">
      <c r="A172" s="8" t="str">
        <f>IF(L172&lt;&gt;"",SUBTOTAL(103,$L$3:L172),"")</f>
        <v/>
      </c>
      <c r="B172" s="9" t="s">
        <v>83</v>
      </c>
      <c r="C172" s="9" t="s">
        <v>84</v>
      </c>
      <c r="D172" s="8" t="s">
        <v>18</v>
      </c>
      <c r="E172" s="8" t="s">
        <v>85</v>
      </c>
      <c r="F172" s="8"/>
      <c r="G172" s="8">
        <v>550</v>
      </c>
      <c r="H172" s="8">
        <f t="shared" si="29"/>
        <v>0</v>
      </c>
      <c r="J172" s="5" t="str">
        <f>IF(F172&gt;0,3,"")</f>
        <v/>
      </c>
      <c r="K172" s="5" t="str">
        <f t="shared" si="36"/>
        <v/>
      </c>
    </row>
    <row r="173" hidden="1" spans="1:12">
      <c r="A173" s="8" t="str">
        <f>IF(L173&lt;&gt;"",SUBTOTAL(103,$L$3:L173),"")</f>
        <v/>
      </c>
      <c r="B173" s="13" t="s">
        <v>97</v>
      </c>
      <c r="C173" s="9"/>
      <c r="D173" s="8"/>
      <c r="E173" s="8"/>
      <c r="F173" s="8"/>
      <c r="G173" s="8"/>
      <c r="H173" s="8"/>
      <c r="J173" s="5">
        <v>2</v>
      </c>
      <c r="L173" s="1"/>
    </row>
    <row r="174" s="1" customFormat="1" ht="27" hidden="1" spans="1:12">
      <c r="A174" s="8" t="str">
        <f>IF(L174&lt;&gt;"",SUBTOTAL(103,$L$3:L174),"")</f>
        <v/>
      </c>
      <c r="B174" s="9" t="s">
        <v>20</v>
      </c>
      <c r="C174" s="9" t="s">
        <v>21</v>
      </c>
      <c r="D174" s="14" t="s">
        <v>22</v>
      </c>
      <c r="E174" s="8" t="s">
        <v>23</v>
      </c>
      <c r="F174" s="15"/>
      <c r="G174" s="15">
        <v>2900</v>
      </c>
      <c r="H174" s="8">
        <f t="shared" si="29"/>
        <v>0</v>
      </c>
      <c r="J174" s="5" t="str">
        <f t="shared" ref="J174:J179" si="37">IF(F174&gt;0,3,"")</f>
        <v/>
      </c>
      <c r="K174" s="5" t="str">
        <f t="shared" si="36"/>
        <v/>
      </c>
    </row>
    <row r="175" s="1" customFormat="1" hidden="1" spans="1:12">
      <c r="A175" s="8" t="str">
        <f>IF(L175&lt;&gt;"",SUBTOTAL(103,$L$3:L175),"")</f>
        <v/>
      </c>
      <c r="B175" s="9" t="s">
        <v>24</v>
      </c>
      <c r="C175" s="9" t="s">
        <v>25</v>
      </c>
      <c r="D175" s="14" t="s">
        <v>26</v>
      </c>
      <c r="E175" s="8" t="s">
        <v>23</v>
      </c>
      <c r="F175" s="15"/>
      <c r="G175" s="15">
        <v>850</v>
      </c>
      <c r="H175" s="8">
        <f t="shared" si="29"/>
        <v>0</v>
      </c>
      <c r="J175" s="5" t="str">
        <f t="shared" si="37"/>
        <v/>
      </c>
      <c r="K175" s="5" t="str">
        <f t="shared" si="36"/>
        <v/>
      </c>
    </row>
    <row r="176" s="1" customFormat="1" hidden="1" spans="1:12">
      <c r="A176" s="8" t="str">
        <f>IF(L176&lt;&gt;"",SUBTOTAL(103,$L$3:L176),"")</f>
        <v/>
      </c>
      <c r="B176" s="9" t="s">
        <v>24</v>
      </c>
      <c r="C176" s="9" t="s">
        <v>27</v>
      </c>
      <c r="D176" s="14" t="s">
        <v>26</v>
      </c>
      <c r="E176" s="8" t="s">
        <v>23</v>
      </c>
      <c r="F176" s="15"/>
      <c r="G176" s="15">
        <v>750</v>
      </c>
      <c r="H176" s="8">
        <f t="shared" si="29"/>
        <v>0</v>
      </c>
      <c r="J176" s="5" t="str">
        <f t="shared" si="37"/>
        <v/>
      </c>
      <c r="K176" s="5" t="str">
        <f t="shared" si="36"/>
        <v/>
      </c>
    </row>
    <row r="177" s="1" customFormat="1" hidden="1" spans="1:12">
      <c r="A177" s="8" t="str">
        <f>IF(L177&lt;&gt;"",SUBTOTAL(103,$L$3:L177),"")</f>
        <v/>
      </c>
      <c r="B177" s="9" t="s">
        <v>28</v>
      </c>
      <c r="C177" s="9" t="s">
        <v>29</v>
      </c>
      <c r="D177" s="14" t="s">
        <v>30</v>
      </c>
      <c r="E177" s="8" t="s">
        <v>23</v>
      </c>
      <c r="F177" s="15"/>
      <c r="G177" s="15">
        <v>630</v>
      </c>
      <c r="H177" s="8">
        <f t="shared" si="29"/>
        <v>0</v>
      </c>
      <c r="J177" s="5" t="str">
        <f t="shared" si="37"/>
        <v/>
      </c>
      <c r="K177" s="5" t="str">
        <f t="shared" si="36"/>
        <v/>
      </c>
    </row>
    <row r="178" s="1" customFormat="1" ht="27" hidden="1" spans="1:12">
      <c r="A178" s="8" t="str">
        <f>IF(L178&lt;&gt;"",SUBTOTAL(103,$L$3:L178),"")</f>
        <v/>
      </c>
      <c r="B178" s="9" t="s">
        <v>31</v>
      </c>
      <c r="C178" s="9" t="s">
        <v>32</v>
      </c>
      <c r="D178" s="14" t="s">
        <v>33</v>
      </c>
      <c r="E178" s="8" t="s">
        <v>14</v>
      </c>
      <c r="F178" s="15"/>
      <c r="G178" s="15">
        <v>60</v>
      </c>
      <c r="H178" s="8">
        <f t="shared" si="29"/>
        <v>0</v>
      </c>
      <c r="J178" s="5" t="str">
        <f t="shared" si="37"/>
        <v/>
      </c>
      <c r="K178" s="5" t="str">
        <f t="shared" si="36"/>
        <v/>
      </c>
    </row>
    <row r="179" s="1" customFormat="1" hidden="1" spans="1:12">
      <c r="A179" s="8" t="str">
        <f>IF(L179&lt;&gt;"",SUBTOTAL(103,$L$3:L179),"")</f>
        <v/>
      </c>
      <c r="B179" s="9" t="s">
        <v>34</v>
      </c>
      <c r="C179" s="9" t="s">
        <v>35</v>
      </c>
      <c r="D179" s="14" t="s">
        <v>36</v>
      </c>
      <c r="E179" s="8" t="s">
        <v>19</v>
      </c>
      <c r="F179" s="15"/>
      <c r="G179" s="15">
        <v>180</v>
      </c>
      <c r="H179" s="8">
        <f t="shared" si="29"/>
        <v>0</v>
      </c>
      <c r="J179" s="5" t="str">
        <f t="shared" si="37"/>
        <v/>
      </c>
      <c r="K179" s="5" t="str">
        <f t="shared" si="36"/>
        <v/>
      </c>
    </row>
    <row r="180" spans="1:12">
      <c r="A180" s="8">
        <f>IF(L180&lt;&gt;"",SUBTOTAL(103,$L$3:L180),"")</f>
        <v>4</v>
      </c>
      <c r="B180" s="11" t="s">
        <v>49</v>
      </c>
      <c r="C180" s="9"/>
      <c r="D180" s="8"/>
      <c r="E180" s="8"/>
      <c r="F180" s="8"/>
      <c r="G180" s="8"/>
      <c r="H180" s="8"/>
      <c r="J180" s="5">
        <v>1</v>
      </c>
      <c r="K180" s="5">
        <v>1</v>
      </c>
      <c r="L180" s="5">
        <v>1</v>
      </c>
    </row>
    <row r="181" spans="1:12">
      <c r="A181" s="8" t="str">
        <f>IF(L181&lt;&gt;"",SUBTOTAL(103,$L$3:L181),"")</f>
        <v/>
      </c>
      <c r="B181" s="12" t="s">
        <v>43</v>
      </c>
      <c r="C181" s="9"/>
      <c r="D181" s="8"/>
      <c r="E181" s="8"/>
      <c r="F181" s="8"/>
      <c r="G181" s="8"/>
      <c r="H181" s="8"/>
      <c r="J181" s="5">
        <v>2</v>
      </c>
      <c r="K181" s="5">
        <v>2</v>
      </c>
      <c r="L181" s="1"/>
    </row>
    <row r="182" s="1" customFormat="1" ht="40.5" spans="1:12">
      <c r="A182" s="8" t="str">
        <f>IF(L182&lt;&gt;"",SUBTOTAL(103,$L$3:L182),"")</f>
        <v/>
      </c>
      <c r="B182" s="9" t="s">
        <v>11</v>
      </c>
      <c r="C182" s="9" t="s">
        <v>12</v>
      </c>
      <c r="D182" s="8" t="s">
        <v>13</v>
      </c>
      <c r="E182" s="8" t="s">
        <v>14</v>
      </c>
      <c r="F182" s="8">
        <v>3.6</v>
      </c>
      <c r="G182" s="8">
        <v>820</v>
      </c>
      <c r="H182" s="8">
        <f t="shared" si="29"/>
        <v>2952</v>
      </c>
      <c r="J182" s="5">
        <f>IF(F182&gt;0,3,"")</f>
        <v>3</v>
      </c>
      <c r="K182" s="5">
        <f t="shared" ref="K182:K190" si="38">IF(F182&gt;0,3,"")</f>
        <v>3</v>
      </c>
    </row>
    <row r="183" s="1" customFormat="1" ht="27" hidden="1" spans="1:12">
      <c r="A183" s="8" t="str">
        <f>IF(L183&lt;&gt;"",SUBTOTAL(103,$L$3:L183),"")</f>
        <v/>
      </c>
      <c r="B183" s="9" t="s">
        <v>83</v>
      </c>
      <c r="C183" s="9" t="s">
        <v>84</v>
      </c>
      <c r="D183" s="8" t="s">
        <v>18</v>
      </c>
      <c r="E183" s="8" t="s">
        <v>85</v>
      </c>
      <c r="F183" s="8"/>
      <c r="G183" s="8">
        <v>550</v>
      </c>
      <c r="H183" s="8">
        <f t="shared" si="29"/>
        <v>0</v>
      </c>
      <c r="J183" s="5" t="str">
        <f>IF(F183&gt;0,3,"")</f>
        <v/>
      </c>
      <c r="K183" s="5" t="str">
        <f t="shared" si="38"/>
        <v/>
      </c>
    </row>
    <row r="184" hidden="1" spans="1:12">
      <c r="A184" s="8" t="str">
        <f>IF(L184&lt;&gt;"",SUBTOTAL(103,$L$3:L184),"")</f>
        <v/>
      </c>
      <c r="B184" s="13" t="s">
        <v>44</v>
      </c>
      <c r="C184" s="9"/>
      <c r="D184" s="8"/>
      <c r="E184" s="8"/>
      <c r="F184" s="8"/>
      <c r="G184" s="8"/>
      <c r="H184" s="8"/>
      <c r="J184" s="5">
        <v>2</v>
      </c>
      <c r="L184" s="1"/>
    </row>
    <row r="185" s="1" customFormat="1" ht="27" hidden="1" spans="1:12">
      <c r="A185" s="8" t="str">
        <f>IF(L185&lt;&gt;"",SUBTOTAL(103,$L$3:L185),"")</f>
        <v/>
      </c>
      <c r="B185" s="9" t="s">
        <v>20</v>
      </c>
      <c r="C185" s="9" t="s">
        <v>21</v>
      </c>
      <c r="D185" s="14" t="s">
        <v>22</v>
      </c>
      <c r="E185" s="8" t="s">
        <v>23</v>
      </c>
      <c r="F185" s="15"/>
      <c r="G185" s="15">
        <v>2900</v>
      </c>
      <c r="H185" s="8">
        <f t="shared" si="29"/>
        <v>0</v>
      </c>
      <c r="J185" s="5" t="str">
        <f t="shared" ref="J185:J190" si="39">IF(F185&gt;0,3,"")</f>
        <v/>
      </c>
      <c r="K185" s="5" t="str">
        <f t="shared" si="38"/>
        <v/>
      </c>
    </row>
    <row r="186" s="1" customFormat="1" hidden="1" spans="1:12">
      <c r="A186" s="8" t="str">
        <f>IF(L186&lt;&gt;"",SUBTOTAL(103,$L$3:L186),"")</f>
        <v/>
      </c>
      <c r="B186" s="9" t="s">
        <v>24</v>
      </c>
      <c r="C186" s="9" t="s">
        <v>25</v>
      </c>
      <c r="D186" s="14" t="s">
        <v>26</v>
      </c>
      <c r="E186" s="8" t="s">
        <v>23</v>
      </c>
      <c r="F186" s="15"/>
      <c r="G186" s="15">
        <v>850</v>
      </c>
      <c r="H186" s="8">
        <f t="shared" si="29"/>
        <v>0</v>
      </c>
      <c r="J186" s="5" t="str">
        <f t="shared" si="39"/>
        <v/>
      </c>
      <c r="K186" s="5" t="str">
        <f t="shared" si="38"/>
        <v/>
      </c>
    </row>
    <row r="187" s="1" customFormat="1" hidden="1" spans="1:12">
      <c r="A187" s="8" t="str">
        <f>IF(L187&lt;&gt;"",SUBTOTAL(103,$L$3:L187),"")</f>
        <v/>
      </c>
      <c r="B187" s="9" t="s">
        <v>24</v>
      </c>
      <c r="C187" s="9" t="s">
        <v>27</v>
      </c>
      <c r="D187" s="14" t="s">
        <v>26</v>
      </c>
      <c r="E187" s="8" t="s">
        <v>23</v>
      </c>
      <c r="F187" s="15"/>
      <c r="G187" s="15">
        <v>750</v>
      </c>
      <c r="H187" s="8">
        <f t="shared" si="29"/>
        <v>0</v>
      </c>
      <c r="J187" s="5" t="str">
        <f t="shared" si="39"/>
        <v/>
      </c>
      <c r="K187" s="5" t="str">
        <f t="shared" si="38"/>
        <v/>
      </c>
    </row>
    <row r="188" s="1" customFormat="1" hidden="1" spans="1:12">
      <c r="A188" s="8" t="str">
        <f>IF(L188&lt;&gt;"",SUBTOTAL(103,$L$3:L188),"")</f>
        <v/>
      </c>
      <c r="B188" s="9" t="s">
        <v>28</v>
      </c>
      <c r="C188" s="9" t="s">
        <v>29</v>
      </c>
      <c r="D188" s="14" t="s">
        <v>30</v>
      </c>
      <c r="E188" s="8" t="s">
        <v>23</v>
      </c>
      <c r="F188" s="15"/>
      <c r="G188" s="15">
        <v>630</v>
      </c>
      <c r="H188" s="8">
        <f t="shared" si="29"/>
        <v>0</v>
      </c>
      <c r="J188" s="5" t="str">
        <f t="shared" si="39"/>
        <v/>
      </c>
      <c r="K188" s="5" t="str">
        <f t="shared" si="38"/>
        <v/>
      </c>
    </row>
    <row r="189" s="1" customFormat="1" ht="27" hidden="1" spans="1:12">
      <c r="A189" s="8" t="str">
        <f>IF(L189&lt;&gt;"",SUBTOTAL(103,$L$3:L189),"")</f>
        <v/>
      </c>
      <c r="B189" s="9" t="s">
        <v>31</v>
      </c>
      <c r="C189" s="9" t="s">
        <v>32</v>
      </c>
      <c r="D189" s="14" t="s">
        <v>33</v>
      </c>
      <c r="E189" s="8" t="s">
        <v>14</v>
      </c>
      <c r="F189" s="15"/>
      <c r="G189" s="15">
        <v>60</v>
      </c>
      <c r="H189" s="8">
        <f t="shared" si="29"/>
        <v>0</v>
      </c>
      <c r="J189" s="5" t="str">
        <f t="shared" si="39"/>
        <v/>
      </c>
      <c r="K189" s="5" t="str">
        <f t="shared" si="38"/>
        <v/>
      </c>
    </row>
    <row r="190" s="1" customFormat="1" hidden="1" spans="1:12">
      <c r="A190" s="8" t="str">
        <f>IF(L190&lt;&gt;"",SUBTOTAL(103,$L$3:L190),"")</f>
        <v/>
      </c>
      <c r="B190" s="9" t="s">
        <v>34</v>
      </c>
      <c r="C190" s="9" t="s">
        <v>35</v>
      </c>
      <c r="D190" s="14" t="s">
        <v>36</v>
      </c>
      <c r="E190" s="8" t="s">
        <v>19</v>
      </c>
      <c r="F190" s="15"/>
      <c r="G190" s="15">
        <v>180</v>
      </c>
      <c r="H190" s="8">
        <f t="shared" si="29"/>
        <v>0</v>
      </c>
      <c r="J190" s="5" t="str">
        <f t="shared" si="39"/>
        <v/>
      </c>
      <c r="K190" s="5" t="str">
        <f t="shared" si="38"/>
        <v/>
      </c>
    </row>
    <row r="191" hidden="1" spans="1:12">
      <c r="A191" s="8">
        <f>IF(L191&lt;&gt;"",SUBTOTAL(103,$L$3:L191),"")</f>
        <v>4</v>
      </c>
      <c r="B191" s="11" t="s">
        <v>98</v>
      </c>
      <c r="C191" s="9"/>
      <c r="D191" s="8"/>
      <c r="E191" s="8"/>
      <c r="F191" s="8"/>
      <c r="G191" s="8"/>
      <c r="H191" s="8"/>
      <c r="J191" s="5">
        <v>1</v>
      </c>
      <c r="L191" s="5">
        <v>1</v>
      </c>
    </row>
    <row r="192" hidden="1" spans="1:12">
      <c r="A192" s="8" t="str">
        <f>IF(L192&lt;&gt;"",SUBTOTAL(103,$L$3:L192),"")</f>
        <v/>
      </c>
      <c r="B192" s="12" t="s">
        <v>51</v>
      </c>
      <c r="C192" s="9"/>
      <c r="D192" s="8"/>
      <c r="E192" s="8"/>
      <c r="F192" s="8"/>
      <c r="G192" s="8"/>
      <c r="H192" s="8"/>
      <c r="J192" s="5">
        <v>2</v>
      </c>
      <c r="L192" s="1"/>
    </row>
    <row r="193" s="1" customFormat="1" ht="40.5" hidden="1" spans="1:12">
      <c r="A193" s="8" t="str">
        <f>IF(L193&lt;&gt;"",SUBTOTAL(103,$L$3:L193),"")</f>
        <v/>
      </c>
      <c r="B193" s="9" t="s">
        <v>11</v>
      </c>
      <c r="C193" s="9" t="s">
        <v>12</v>
      </c>
      <c r="D193" s="8" t="s">
        <v>13</v>
      </c>
      <c r="E193" s="8" t="s">
        <v>14</v>
      </c>
      <c r="F193" s="8"/>
      <c r="G193" s="8">
        <v>820</v>
      </c>
      <c r="H193" s="8">
        <f t="shared" si="29"/>
        <v>0</v>
      </c>
      <c r="J193" s="5" t="str">
        <f>IF(F193&gt;0,3,"")</f>
        <v/>
      </c>
      <c r="K193" s="5" t="str">
        <f t="shared" ref="K193:K201" si="40">IF(F193&gt;0,3,"")</f>
        <v/>
      </c>
    </row>
    <row r="194" s="1" customFormat="1" ht="27" hidden="1" spans="1:12">
      <c r="A194" s="8" t="str">
        <f>IF(L194&lt;&gt;"",SUBTOTAL(103,$L$3:L194),"")</f>
        <v/>
      </c>
      <c r="B194" s="9" t="s">
        <v>83</v>
      </c>
      <c r="C194" s="9" t="s">
        <v>84</v>
      </c>
      <c r="D194" s="8" t="s">
        <v>18</v>
      </c>
      <c r="E194" s="8" t="s">
        <v>85</v>
      </c>
      <c r="F194" s="8"/>
      <c r="G194" s="8">
        <v>550</v>
      </c>
      <c r="H194" s="8">
        <f t="shared" si="29"/>
        <v>0</v>
      </c>
      <c r="J194" s="5" t="str">
        <f>IF(F194&gt;0,3,"")</f>
        <v/>
      </c>
      <c r="K194" s="5" t="str">
        <f t="shared" si="40"/>
        <v/>
      </c>
    </row>
    <row r="195" hidden="1" spans="1:12">
      <c r="A195" s="8" t="str">
        <f>IF(L195&lt;&gt;"",SUBTOTAL(103,$L$3:L195),"")</f>
        <v/>
      </c>
      <c r="B195" s="13" t="s">
        <v>48</v>
      </c>
      <c r="C195" s="9"/>
      <c r="D195" s="8"/>
      <c r="E195" s="8"/>
      <c r="F195" s="8"/>
      <c r="G195" s="8"/>
      <c r="H195" s="8"/>
      <c r="J195" s="5">
        <v>2</v>
      </c>
      <c r="L195" s="1"/>
    </row>
    <row r="196" s="1" customFormat="1" ht="27" hidden="1" spans="1:12">
      <c r="A196" s="8" t="str">
        <f>IF(L196&lt;&gt;"",SUBTOTAL(103,$L$3:L196),"")</f>
        <v/>
      </c>
      <c r="B196" s="9" t="s">
        <v>20</v>
      </c>
      <c r="C196" s="9" t="s">
        <v>21</v>
      </c>
      <c r="D196" s="14" t="s">
        <v>22</v>
      </c>
      <c r="E196" s="8" t="s">
        <v>23</v>
      </c>
      <c r="F196" s="15"/>
      <c r="G196" s="15">
        <v>2900</v>
      </c>
      <c r="H196" s="8">
        <f t="shared" si="29"/>
        <v>0</v>
      </c>
      <c r="J196" s="5" t="str">
        <f t="shared" ref="J196:J201" si="41">IF(F196&gt;0,3,"")</f>
        <v/>
      </c>
      <c r="K196" s="5" t="str">
        <f t="shared" si="40"/>
        <v/>
      </c>
    </row>
    <row r="197" s="1" customFormat="1" hidden="1" spans="1:12">
      <c r="A197" s="8" t="str">
        <f>IF(L197&lt;&gt;"",SUBTOTAL(103,$L$3:L197),"")</f>
        <v/>
      </c>
      <c r="B197" s="9" t="s">
        <v>24</v>
      </c>
      <c r="C197" s="9" t="s">
        <v>25</v>
      </c>
      <c r="D197" s="14" t="s">
        <v>26</v>
      </c>
      <c r="E197" s="8" t="s">
        <v>23</v>
      </c>
      <c r="F197" s="15"/>
      <c r="G197" s="15">
        <v>850</v>
      </c>
      <c r="H197" s="8">
        <f t="shared" si="29"/>
        <v>0</v>
      </c>
      <c r="J197" s="5" t="str">
        <f t="shared" si="41"/>
        <v/>
      </c>
      <c r="K197" s="5" t="str">
        <f t="shared" si="40"/>
        <v/>
      </c>
    </row>
    <row r="198" s="1" customFormat="1" hidden="1" spans="1:12">
      <c r="A198" s="8" t="str">
        <f>IF(L198&lt;&gt;"",SUBTOTAL(103,$L$3:L198),"")</f>
        <v/>
      </c>
      <c r="B198" s="9" t="s">
        <v>24</v>
      </c>
      <c r="C198" s="9" t="s">
        <v>27</v>
      </c>
      <c r="D198" s="14" t="s">
        <v>26</v>
      </c>
      <c r="E198" s="8" t="s">
        <v>23</v>
      </c>
      <c r="F198" s="15"/>
      <c r="G198" s="15">
        <v>750</v>
      </c>
      <c r="H198" s="8">
        <f t="shared" ref="H198:H261" si="42">ROUND(F198*G198,2)</f>
        <v>0</v>
      </c>
      <c r="J198" s="5" t="str">
        <f t="shared" si="41"/>
        <v/>
      </c>
      <c r="K198" s="5" t="str">
        <f t="shared" si="40"/>
        <v/>
      </c>
    </row>
    <row r="199" s="1" customFormat="1" hidden="1" spans="1:12">
      <c r="A199" s="8" t="str">
        <f>IF(L199&lt;&gt;"",SUBTOTAL(103,$L$3:L199),"")</f>
        <v/>
      </c>
      <c r="B199" s="9" t="s">
        <v>28</v>
      </c>
      <c r="C199" s="9" t="s">
        <v>29</v>
      </c>
      <c r="D199" s="14" t="s">
        <v>30</v>
      </c>
      <c r="E199" s="8" t="s">
        <v>23</v>
      </c>
      <c r="F199" s="15"/>
      <c r="G199" s="15">
        <v>630</v>
      </c>
      <c r="H199" s="8">
        <f t="shared" si="42"/>
        <v>0</v>
      </c>
      <c r="J199" s="5" t="str">
        <f t="shared" si="41"/>
        <v/>
      </c>
      <c r="K199" s="5" t="str">
        <f t="shared" si="40"/>
        <v/>
      </c>
    </row>
    <row r="200" s="1" customFormat="1" ht="27" hidden="1" spans="1:12">
      <c r="A200" s="8" t="str">
        <f>IF(L200&lt;&gt;"",SUBTOTAL(103,$L$3:L200),"")</f>
        <v/>
      </c>
      <c r="B200" s="9" t="s">
        <v>31</v>
      </c>
      <c r="C200" s="9" t="s">
        <v>32</v>
      </c>
      <c r="D200" s="14" t="s">
        <v>33</v>
      </c>
      <c r="E200" s="8" t="s">
        <v>14</v>
      </c>
      <c r="F200" s="15"/>
      <c r="G200" s="15">
        <v>60</v>
      </c>
      <c r="H200" s="8">
        <f t="shared" si="42"/>
        <v>0</v>
      </c>
      <c r="J200" s="5" t="str">
        <f t="shared" si="41"/>
        <v/>
      </c>
      <c r="K200" s="5" t="str">
        <f t="shared" si="40"/>
        <v/>
      </c>
    </row>
    <row r="201" s="1" customFormat="1" hidden="1" spans="1:12">
      <c r="A201" s="8" t="str">
        <f>IF(L201&lt;&gt;"",SUBTOTAL(103,$L$3:L201),"")</f>
        <v/>
      </c>
      <c r="B201" s="9" t="s">
        <v>34</v>
      </c>
      <c r="C201" s="9" t="s">
        <v>35</v>
      </c>
      <c r="D201" s="14" t="s">
        <v>36</v>
      </c>
      <c r="E201" s="8" t="s">
        <v>19</v>
      </c>
      <c r="F201" s="15"/>
      <c r="G201" s="15">
        <v>180</v>
      </c>
      <c r="H201" s="8">
        <f t="shared" si="42"/>
        <v>0</v>
      </c>
      <c r="J201" s="5" t="str">
        <f t="shared" si="41"/>
        <v/>
      </c>
      <c r="K201" s="5" t="str">
        <f t="shared" si="40"/>
        <v/>
      </c>
    </row>
    <row r="202" hidden="1" spans="1:12">
      <c r="A202" s="8" t="str">
        <f>IF(L202&lt;&gt;"",SUBTOTAL(103,$L$3:L202),"")</f>
        <v/>
      </c>
      <c r="B202" s="12" t="s">
        <v>45</v>
      </c>
      <c r="C202" s="9"/>
      <c r="D202" s="8"/>
      <c r="E202" s="8"/>
      <c r="F202" s="8"/>
      <c r="G202" s="8"/>
      <c r="H202" s="8"/>
      <c r="J202" s="5">
        <v>2</v>
      </c>
      <c r="L202" s="1"/>
    </row>
    <row r="203" s="1" customFormat="1" ht="40.5" hidden="1" spans="1:12">
      <c r="A203" s="8" t="str">
        <f>IF(L203&lt;&gt;"",SUBTOTAL(103,$L$3:L203),"")</f>
        <v/>
      </c>
      <c r="B203" s="9" t="s">
        <v>11</v>
      </c>
      <c r="C203" s="9" t="s">
        <v>12</v>
      </c>
      <c r="D203" s="8" t="s">
        <v>13</v>
      </c>
      <c r="E203" s="8" t="s">
        <v>14</v>
      </c>
      <c r="F203" s="8"/>
      <c r="G203" s="8">
        <v>820</v>
      </c>
      <c r="H203" s="8">
        <f t="shared" si="42"/>
        <v>0</v>
      </c>
      <c r="J203" s="5" t="str">
        <f>IF(F203&gt;0,3,"")</f>
        <v/>
      </c>
      <c r="K203" s="5" t="str">
        <f t="shared" ref="K203:K211" si="43">IF(F203&gt;0,3,"")</f>
        <v/>
      </c>
    </row>
    <row r="204" s="1" customFormat="1" ht="27" hidden="1" spans="1:12">
      <c r="A204" s="8" t="str">
        <f>IF(L204&lt;&gt;"",SUBTOTAL(103,$L$3:L204),"")</f>
        <v/>
      </c>
      <c r="B204" s="9" t="s">
        <v>83</v>
      </c>
      <c r="C204" s="9" t="s">
        <v>84</v>
      </c>
      <c r="D204" s="8" t="s">
        <v>18</v>
      </c>
      <c r="E204" s="8" t="s">
        <v>85</v>
      </c>
      <c r="F204" s="8"/>
      <c r="G204" s="8">
        <v>550</v>
      </c>
      <c r="H204" s="8">
        <f t="shared" si="42"/>
        <v>0</v>
      </c>
      <c r="J204" s="5" t="str">
        <f>IF(F204&gt;0,3,"")</f>
        <v/>
      </c>
      <c r="K204" s="5" t="str">
        <f t="shared" si="43"/>
        <v/>
      </c>
    </row>
    <row r="205" hidden="1" spans="1:12">
      <c r="A205" s="8" t="str">
        <f>IF(L205&lt;&gt;"",SUBTOTAL(103,$L$3:L205),"")</f>
        <v/>
      </c>
      <c r="B205" s="13" t="s">
        <v>46</v>
      </c>
      <c r="C205" s="9"/>
      <c r="D205" s="8"/>
      <c r="E205" s="8"/>
      <c r="F205" s="8"/>
      <c r="G205" s="8"/>
      <c r="H205" s="8"/>
      <c r="J205" s="5">
        <v>2</v>
      </c>
      <c r="L205" s="1"/>
    </row>
    <row r="206" s="1" customFormat="1" ht="27" hidden="1" spans="1:12">
      <c r="A206" s="8" t="str">
        <f>IF(L206&lt;&gt;"",SUBTOTAL(103,$L$3:L206),"")</f>
        <v/>
      </c>
      <c r="B206" s="9" t="s">
        <v>20</v>
      </c>
      <c r="C206" s="9" t="s">
        <v>21</v>
      </c>
      <c r="D206" s="14" t="s">
        <v>22</v>
      </c>
      <c r="E206" s="8" t="s">
        <v>23</v>
      </c>
      <c r="F206" s="15"/>
      <c r="G206" s="15">
        <v>2900</v>
      </c>
      <c r="H206" s="8">
        <f t="shared" si="42"/>
        <v>0</v>
      </c>
      <c r="J206" s="5" t="str">
        <f t="shared" ref="J206:J211" si="44">IF(F206&gt;0,3,"")</f>
        <v/>
      </c>
      <c r="K206" s="5" t="str">
        <f t="shared" si="43"/>
        <v/>
      </c>
    </row>
    <row r="207" s="1" customFormat="1" hidden="1" spans="1:12">
      <c r="A207" s="8" t="str">
        <f>IF(L207&lt;&gt;"",SUBTOTAL(103,$L$3:L207),"")</f>
        <v/>
      </c>
      <c r="B207" s="9" t="s">
        <v>24</v>
      </c>
      <c r="C207" s="9" t="s">
        <v>25</v>
      </c>
      <c r="D207" s="14" t="s">
        <v>26</v>
      </c>
      <c r="E207" s="8" t="s">
        <v>23</v>
      </c>
      <c r="F207" s="15"/>
      <c r="G207" s="15">
        <v>850</v>
      </c>
      <c r="H207" s="8">
        <f t="shared" si="42"/>
        <v>0</v>
      </c>
      <c r="J207" s="5" t="str">
        <f t="shared" si="44"/>
        <v/>
      </c>
      <c r="K207" s="5" t="str">
        <f t="shared" si="43"/>
        <v/>
      </c>
    </row>
    <row r="208" s="1" customFormat="1" hidden="1" spans="1:12">
      <c r="A208" s="8" t="str">
        <f>IF(L208&lt;&gt;"",SUBTOTAL(103,$L$3:L208),"")</f>
        <v/>
      </c>
      <c r="B208" s="9" t="s">
        <v>24</v>
      </c>
      <c r="C208" s="9" t="s">
        <v>27</v>
      </c>
      <c r="D208" s="14" t="s">
        <v>26</v>
      </c>
      <c r="E208" s="8" t="s">
        <v>23</v>
      </c>
      <c r="F208" s="15"/>
      <c r="G208" s="15">
        <v>750</v>
      </c>
      <c r="H208" s="8">
        <f t="shared" si="42"/>
        <v>0</v>
      </c>
      <c r="J208" s="5" t="str">
        <f t="shared" si="44"/>
        <v/>
      </c>
      <c r="K208" s="5" t="str">
        <f t="shared" si="43"/>
        <v/>
      </c>
    </row>
    <row r="209" s="1" customFormat="1" hidden="1" spans="1:12">
      <c r="A209" s="8" t="str">
        <f>IF(L209&lt;&gt;"",SUBTOTAL(103,$L$3:L209),"")</f>
        <v/>
      </c>
      <c r="B209" s="9" t="s">
        <v>28</v>
      </c>
      <c r="C209" s="9" t="s">
        <v>29</v>
      </c>
      <c r="D209" s="14" t="s">
        <v>30</v>
      </c>
      <c r="E209" s="8" t="s">
        <v>23</v>
      </c>
      <c r="F209" s="15"/>
      <c r="G209" s="15">
        <v>630</v>
      </c>
      <c r="H209" s="8">
        <f t="shared" si="42"/>
        <v>0</v>
      </c>
      <c r="J209" s="5" t="str">
        <f t="shared" si="44"/>
        <v/>
      </c>
      <c r="K209" s="5" t="str">
        <f t="shared" si="43"/>
        <v/>
      </c>
    </row>
    <row r="210" s="1" customFormat="1" ht="27" hidden="1" spans="1:12">
      <c r="A210" s="8" t="str">
        <f>IF(L210&lt;&gt;"",SUBTOTAL(103,$L$3:L210),"")</f>
        <v/>
      </c>
      <c r="B210" s="9" t="s">
        <v>31</v>
      </c>
      <c r="C210" s="9" t="s">
        <v>32</v>
      </c>
      <c r="D210" s="14" t="s">
        <v>33</v>
      </c>
      <c r="E210" s="8" t="s">
        <v>14</v>
      </c>
      <c r="F210" s="15"/>
      <c r="G210" s="15">
        <v>60</v>
      </c>
      <c r="H210" s="8">
        <f t="shared" si="42"/>
        <v>0</v>
      </c>
      <c r="J210" s="5" t="str">
        <f t="shared" si="44"/>
        <v/>
      </c>
      <c r="K210" s="5" t="str">
        <f t="shared" si="43"/>
        <v/>
      </c>
    </row>
    <row r="211" s="1" customFormat="1" hidden="1" spans="1:12">
      <c r="A211" s="8" t="str">
        <f>IF(L211&lt;&gt;"",SUBTOTAL(103,$L$3:L211),"")</f>
        <v/>
      </c>
      <c r="B211" s="9" t="s">
        <v>34</v>
      </c>
      <c r="C211" s="9" t="s">
        <v>35</v>
      </c>
      <c r="D211" s="14" t="s">
        <v>36</v>
      </c>
      <c r="E211" s="8" t="s">
        <v>19</v>
      </c>
      <c r="F211" s="15"/>
      <c r="G211" s="15">
        <v>180</v>
      </c>
      <c r="H211" s="8">
        <f t="shared" si="42"/>
        <v>0</v>
      </c>
      <c r="J211" s="5" t="str">
        <f t="shared" si="44"/>
        <v/>
      </c>
      <c r="K211" s="5" t="str">
        <f t="shared" si="43"/>
        <v/>
      </c>
    </row>
    <row r="212" hidden="1" spans="1:12">
      <c r="A212" s="8">
        <f>IF(L212&lt;&gt;"",SUBTOTAL(103,$L$3:L212),"")</f>
        <v>4</v>
      </c>
      <c r="B212" s="11" t="s">
        <v>99</v>
      </c>
      <c r="C212" s="9"/>
      <c r="D212" s="8"/>
      <c r="E212" s="8"/>
      <c r="F212" s="8"/>
      <c r="G212" s="8"/>
      <c r="H212" s="8"/>
      <c r="J212" s="5">
        <v>1</v>
      </c>
      <c r="L212" s="5">
        <v>1</v>
      </c>
    </row>
    <row r="213" hidden="1" spans="1:12">
      <c r="A213" s="8" t="str">
        <f>IF(L213&lt;&gt;"",SUBTOTAL(103,$L$3:L213),"")</f>
        <v/>
      </c>
      <c r="B213" s="12" t="s">
        <v>51</v>
      </c>
      <c r="C213" s="9"/>
      <c r="D213" s="8"/>
      <c r="E213" s="8"/>
      <c r="F213" s="8"/>
      <c r="G213" s="8"/>
      <c r="H213" s="8"/>
      <c r="J213" s="5">
        <v>2</v>
      </c>
      <c r="L213" s="1"/>
    </row>
    <row r="214" s="1" customFormat="1" ht="40.5" hidden="1" spans="1:12">
      <c r="A214" s="8" t="str">
        <f>IF(L214&lt;&gt;"",SUBTOTAL(103,$L$3:L214),"")</f>
        <v/>
      </c>
      <c r="B214" s="9" t="s">
        <v>11</v>
      </c>
      <c r="C214" s="9" t="s">
        <v>12</v>
      </c>
      <c r="D214" s="8" t="s">
        <v>13</v>
      </c>
      <c r="E214" s="8" t="s">
        <v>14</v>
      </c>
      <c r="F214" s="8"/>
      <c r="G214" s="8">
        <v>820</v>
      </c>
      <c r="H214" s="8">
        <f t="shared" si="42"/>
        <v>0</v>
      </c>
      <c r="J214" s="5" t="str">
        <f>IF(F214&gt;0,3,"")</f>
        <v/>
      </c>
      <c r="K214" s="5" t="str">
        <f t="shared" ref="K214:K222" si="45">IF(F214&gt;0,3,"")</f>
        <v/>
      </c>
    </row>
    <row r="215" s="1" customFormat="1" ht="27" hidden="1" spans="1:12">
      <c r="A215" s="8" t="str">
        <f>IF(L215&lt;&gt;"",SUBTOTAL(103,$L$3:L215),"")</f>
        <v/>
      </c>
      <c r="B215" s="9" t="s">
        <v>83</v>
      </c>
      <c r="C215" s="9" t="s">
        <v>84</v>
      </c>
      <c r="D215" s="8" t="s">
        <v>18</v>
      </c>
      <c r="E215" s="8" t="s">
        <v>85</v>
      </c>
      <c r="F215" s="8"/>
      <c r="G215" s="8">
        <v>550</v>
      </c>
      <c r="H215" s="8">
        <f t="shared" si="42"/>
        <v>0</v>
      </c>
      <c r="J215" s="5" t="str">
        <f>IF(F215&gt;0,3,"")</f>
        <v/>
      </c>
      <c r="K215" s="5" t="str">
        <f t="shared" si="45"/>
        <v/>
      </c>
    </row>
    <row r="216" hidden="1" spans="1:12">
      <c r="A216" s="8" t="str">
        <f>IF(L216&lt;&gt;"",SUBTOTAL(103,$L$3:L216),"")</f>
        <v/>
      </c>
      <c r="B216" s="13" t="s">
        <v>48</v>
      </c>
      <c r="C216" s="9"/>
      <c r="D216" s="8"/>
      <c r="E216" s="8"/>
      <c r="F216" s="8"/>
      <c r="G216" s="8"/>
      <c r="H216" s="8"/>
      <c r="J216" s="5">
        <v>2</v>
      </c>
      <c r="L216" s="1"/>
    </row>
    <row r="217" s="1" customFormat="1" ht="27" hidden="1" spans="1:12">
      <c r="A217" s="8" t="str">
        <f>IF(L217&lt;&gt;"",SUBTOTAL(103,$L$3:L217),"")</f>
        <v/>
      </c>
      <c r="B217" s="9" t="s">
        <v>20</v>
      </c>
      <c r="C217" s="9" t="s">
        <v>21</v>
      </c>
      <c r="D217" s="14" t="s">
        <v>22</v>
      </c>
      <c r="E217" s="8" t="s">
        <v>23</v>
      </c>
      <c r="F217" s="15"/>
      <c r="G217" s="15">
        <v>2900</v>
      </c>
      <c r="H217" s="8">
        <f t="shared" si="42"/>
        <v>0</v>
      </c>
      <c r="J217" s="5" t="str">
        <f t="shared" ref="J217:J222" si="46">IF(F217&gt;0,3,"")</f>
        <v/>
      </c>
      <c r="K217" s="5" t="str">
        <f t="shared" si="45"/>
        <v/>
      </c>
    </row>
    <row r="218" s="1" customFormat="1" hidden="1" spans="1:12">
      <c r="A218" s="8" t="str">
        <f>IF(L218&lt;&gt;"",SUBTOTAL(103,$L$3:L218),"")</f>
        <v/>
      </c>
      <c r="B218" s="9" t="s">
        <v>24</v>
      </c>
      <c r="C218" s="9" t="s">
        <v>25</v>
      </c>
      <c r="D218" s="14" t="s">
        <v>26</v>
      </c>
      <c r="E218" s="8" t="s">
        <v>23</v>
      </c>
      <c r="F218" s="15"/>
      <c r="G218" s="15">
        <v>850</v>
      </c>
      <c r="H218" s="8">
        <f t="shared" si="42"/>
        <v>0</v>
      </c>
      <c r="J218" s="5" t="str">
        <f t="shared" si="46"/>
        <v/>
      </c>
      <c r="K218" s="5" t="str">
        <f t="shared" si="45"/>
        <v/>
      </c>
    </row>
    <row r="219" s="1" customFormat="1" hidden="1" spans="1:12">
      <c r="A219" s="8" t="str">
        <f>IF(L219&lt;&gt;"",SUBTOTAL(103,$L$3:L219),"")</f>
        <v/>
      </c>
      <c r="B219" s="9" t="s">
        <v>24</v>
      </c>
      <c r="C219" s="9" t="s">
        <v>27</v>
      </c>
      <c r="D219" s="14" t="s">
        <v>26</v>
      </c>
      <c r="E219" s="8" t="s">
        <v>23</v>
      </c>
      <c r="F219" s="15"/>
      <c r="G219" s="15">
        <v>750</v>
      </c>
      <c r="H219" s="8">
        <f t="shared" si="42"/>
        <v>0</v>
      </c>
      <c r="J219" s="5" t="str">
        <f t="shared" si="46"/>
        <v/>
      </c>
      <c r="K219" s="5" t="str">
        <f t="shared" si="45"/>
        <v/>
      </c>
    </row>
    <row r="220" s="1" customFormat="1" hidden="1" spans="1:12">
      <c r="A220" s="8" t="str">
        <f>IF(L220&lt;&gt;"",SUBTOTAL(103,$L$3:L220),"")</f>
        <v/>
      </c>
      <c r="B220" s="9" t="s">
        <v>28</v>
      </c>
      <c r="C220" s="9" t="s">
        <v>29</v>
      </c>
      <c r="D220" s="14" t="s">
        <v>30</v>
      </c>
      <c r="E220" s="8" t="s">
        <v>23</v>
      </c>
      <c r="F220" s="15"/>
      <c r="G220" s="15">
        <v>630</v>
      </c>
      <c r="H220" s="8">
        <f t="shared" si="42"/>
        <v>0</v>
      </c>
      <c r="J220" s="5" t="str">
        <f t="shared" si="46"/>
        <v/>
      </c>
      <c r="K220" s="5" t="str">
        <f t="shared" si="45"/>
        <v/>
      </c>
    </row>
    <row r="221" s="1" customFormat="1" ht="27" hidden="1" spans="1:12">
      <c r="A221" s="8" t="str">
        <f>IF(L221&lt;&gt;"",SUBTOTAL(103,$L$3:L221),"")</f>
        <v/>
      </c>
      <c r="B221" s="9" t="s">
        <v>31</v>
      </c>
      <c r="C221" s="9" t="s">
        <v>32</v>
      </c>
      <c r="D221" s="14" t="s">
        <v>33</v>
      </c>
      <c r="E221" s="8" t="s">
        <v>14</v>
      </c>
      <c r="F221" s="15"/>
      <c r="G221" s="15">
        <v>60</v>
      </c>
      <c r="H221" s="8">
        <f t="shared" si="42"/>
        <v>0</v>
      </c>
      <c r="J221" s="5" t="str">
        <f t="shared" si="46"/>
        <v/>
      </c>
      <c r="K221" s="5" t="str">
        <f t="shared" si="45"/>
        <v/>
      </c>
    </row>
    <row r="222" s="1" customFormat="1" hidden="1" spans="1:12">
      <c r="A222" s="8" t="str">
        <f>IF(L222&lt;&gt;"",SUBTOTAL(103,$L$3:L222),"")</f>
        <v/>
      </c>
      <c r="B222" s="9" t="s">
        <v>34</v>
      </c>
      <c r="C222" s="9" t="s">
        <v>35</v>
      </c>
      <c r="D222" s="14" t="s">
        <v>36</v>
      </c>
      <c r="E222" s="8" t="s">
        <v>19</v>
      </c>
      <c r="F222" s="15"/>
      <c r="G222" s="15">
        <v>180</v>
      </c>
      <c r="H222" s="8">
        <f t="shared" si="42"/>
        <v>0</v>
      </c>
      <c r="J222" s="5" t="str">
        <f t="shared" si="46"/>
        <v/>
      </c>
      <c r="K222" s="5" t="str">
        <f t="shared" si="45"/>
        <v/>
      </c>
    </row>
    <row r="223" hidden="1" spans="1:12">
      <c r="A223" s="8">
        <f>IF(L223&lt;&gt;"",SUBTOTAL(103,$L$3:L223),"")</f>
        <v>4</v>
      </c>
      <c r="B223" s="11" t="s">
        <v>100</v>
      </c>
      <c r="C223" s="9"/>
      <c r="D223" s="8"/>
      <c r="E223" s="8"/>
      <c r="F223" s="8"/>
      <c r="G223" s="8"/>
      <c r="H223" s="8"/>
      <c r="J223" s="5">
        <v>1</v>
      </c>
      <c r="L223" s="5">
        <v>1</v>
      </c>
    </row>
    <row r="224" hidden="1" spans="1:12">
      <c r="A224" s="8" t="str">
        <f>IF(L224&lt;&gt;"",SUBTOTAL(103,$L$3:L224),"")</f>
        <v/>
      </c>
      <c r="B224" s="12" t="s">
        <v>51</v>
      </c>
      <c r="C224" s="9"/>
      <c r="D224" s="8"/>
      <c r="E224" s="8"/>
      <c r="F224" s="8"/>
      <c r="G224" s="8"/>
      <c r="H224" s="8"/>
      <c r="J224" s="5">
        <v>2</v>
      </c>
      <c r="L224" s="1"/>
    </row>
    <row r="225" s="1" customFormat="1" ht="40.5" hidden="1" spans="1:12">
      <c r="A225" s="8" t="str">
        <f>IF(L225&lt;&gt;"",SUBTOTAL(103,$L$3:L225),"")</f>
        <v/>
      </c>
      <c r="B225" s="9" t="s">
        <v>11</v>
      </c>
      <c r="C225" s="9" t="s">
        <v>12</v>
      </c>
      <c r="D225" s="8" t="s">
        <v>13</v>
      </c>
      <c r="E225" s="8" t="s">
        <v>14</v>
      </c>
      <c r="F225" s="8"/>
      <c r="G225" s="8">
        <v>820</v>
      </c>
      <c r="H225" s="8">
        <f t="shared" si="42"/>
        <v>0</v>
      </c>
      <c r="J225" s="5" t="str">
        <f>IF(F225&gt;0,3,"")</f>
        <v/>
      </c>
      <c r="K225" s="5" t="str">
        <f t="shared" ref="K225:K233" si="47">IF(F225&gt;0,3,"")</f>
        <v/>
      </c>
    </row>
    <row r="226" s="1" customFormat="1" ht="27" hidden="1" spans="1:12">
      <c r="A226" s="8" t="str">
        <f>IF(L226&lt;&gt;"",SUBTOTAL(103,$L$3:L226),"")</f>
        <v/>
      </c>
      <c r="B226" s="9" t="s">
        <v>83</v>
      </c>
      <c r="C226" s="9" t="s">
        <v>84</v>
      </c>
      <c r="D226" s="8" t="s">
        <v>18</v>
      </c>
      <c r="E226" s="8" t="s">
        <v>85</v>
      </c>
      <c r="F226" s="8"/>
      <c r="G226" s="8">
        <v>550</v>
      </c>
      <c r="H226" s="8">
        <f t="shared" si="42"/>
        <v>0</v>
      </c>
      <c r="J226" s="5" t="str">
        <f>IF(F226&gt;0,3,"")</f>
        <v/>
      </c>
      <c r="K226" s="5" t="str">
        <f t="shared" si="47"/>
        <v/>
      </c>
    </row>
    <row r="227" hidden="1" spans="1:12">
      <c r="A227" s="8" t="str">
        <f>IF(L227&lt;&gt;"",SUBTOTAL(103,$L$3:L227),"")</f>
        <v/>
      </c>
      <c r="B227" s="13" t="s">
        <v>48</v>
      </c>
      <c r="C227" s="9"/>
      <c r="D227" s="8"/>
      <c r="E227" s="8"/>
      <c r="F227" s="8"/>
      <c r="G227" s="8"/>
      <c r="H227" s="8"/>
      <c r="J227" s="5">
        <v>2</v>
      </c>
      <c r="L227" s="1"/>
    </row>
    <row r="228" s="1" customFormat="1" ht="27" hidden="1" spans="1:12">
      <c r="A228" s="8" t="str">
        <f>IF(L228&lt;&gt;"",SUBTOTAL(103,$L$3:L228),"")</f>
        <v/>
      </c>
      <c r="B228" s="9" t="s">
        <v>20</v>
      </c>
      <c r="C228" s="9" t="s">
        <v>21</v>
      </c>
      <c r="D228" s="14" t="s">
        <v>22</v>
      </c>
      <c r="E228" s="8" t="s">
        <v>23</v>
      </c>
      <c r="F228" s="15"/>
      <c r="G228" s="15">
        <v>2900</v>
      </c>
      <c r="H228" s="8">
        <f t="shared" si="42"/>
        <v>0</v>
      </c>
      <c r="J228" s="5" t="str">
        <f t="shared" ref="J228:J233" si="48">IF(F228&gt;0,3,"")</f>
        <v/>
      </c>
      <c r="K228" s="5" t="str">
        <f t="shared" si="47"/>
        <v/>
      </c>
    </row>
    <row r="229" s="1" customFormat="1" hidden="1" spans="1:12">
      <c r="A229" s="8" t="str">
        <f>IF(L229&lt;&gt;"",SUBTOTAL(103,$L$3:L229),"")</f>
        <v/>
      </c>
      <c r="B229" s="9" t="s">
        <v>24</v>
      </c>
      <c r="C229" s="9" t="s">
        <v>25</v>
      </c>
      <c r="D229" s="14" t="s">
        <v>26</v>
      </c>
      <c r="E229" s="8" t="s">
        <v>23</v>
      </c>
      <c r="F229" s="15"/>
      <c r="G229" s="15">
        <v>850</v>
      </c>
      <c r="H229" s="8">
        <f t="shared" si="42"/>
        <v>0</v>
      </c>
      <c r="J229" s="5" t="str">
        <f t="shared" si="48"/>
        <v/>
      </c>
      <c r="K229" s="5" t="str">
        <f t="shared" si="47"/>
        <v/>
      </c>
    </row>
    <row r="230" s="1" customFormat="1" hidden="1" spans="1:12">
      <c r="A230" s="8" t="str">
        <f>IF(L230&lt;&gt;"",SUBTOTAL(103,$L$3:L230),"")</f>
        <v/>
      </c>
      <c r="B230" s="9" t="s">
        <v>24</v>
      </c>
      <c r="C230" s="9" t="s">
        <v>27</v>
      </c>
      <c r="D230" s="14" t="s">
        <v>26</v>
      </c>
      <c r="E230" s="8" t="s">
        <v>23</v>
      </c>
      <c r="F230" s="15"/>
      <c r="G230" s="15">
        <v>750</v>
      </c>
      <c r="H230" s="8">
        <f t="shared" si="42"/>
        <v>0</v>
      </c>
      <c r="J230" s="5" t="str">
        <f t="shared" si="48"/>
        <v/>
      </c>
      <c r="K230" s="5" t="str">
        <f t="shared" si="47"/>
        <v/>
      </c>
    </row>
    <row r="231" s="1" customFormat="1" hidden="1" spans="1:12">
      <c r="A231" s="8" t="str">
        <f>IF(L231&lt;&gt;"",SUBTOTAL(103,$L$3:L231),"")</f>
        <v/>
      </c>
      <c r="B231" s="9" t="s">
        <v>28</v>
      </c>
      <c r="C231" s="9" t="s">
        <v>29</v>
      </c>
      <c r="D231" s="14" t="s">
        <v>30</v>
      </c>
      <c r="E231" s="8" t="s">
        <v>23</v>
      </c>
      <c r="F231" s="15"/>
      <c r="G231" s="15">
        <v>630</v>
      </c>
      <c r="H231" s="8">
        <f t="shared" si="42"/>
        <v>0</v>
      </c>
      <c r="J231" s="5" t="str">
        <f t="shared" si="48"/>
        <v/>
      </c>
      <c r="K231" s="5" t="str">
        <f t="shared" si="47"/>
        <v/>
      </c>
    </row>
    <row r="232" s="1" customFormat="1" ht="27" hidden="1" spans="1:12">
      <c r="A232" s="8" t="str">
        <f>IF(L232&lt;&gt;"",SUBTOTAL(103,$L$3:L232),"")</f>
        <v/>
      </c>
      <c r="B232" s="9" t="s">
        <v>31</v>
      </c>
      <c r="C232" s="9" t="s">
        <v>32</v>
      </c>
      <c r="D232" s="14" t="s">
        <v>33</v>
      </c>
      <c r="E232" s="8" t="s">
        <v>14</v>
      </c>
      <c r="F232" s="15"/>
      <c r="G232" s="15">
        <v>60</v>
      </c>
      <c r="H232" s="8">
        <f t="shared" si="42"/>
        <v>0</v>
      </c>
      <c r="J232" s="5" t="str">
        <f t="shared" si="48"/>
        <v/>
      </c>
      <c r="K232" s="5" t="str">
        <f t="shared" si="47"/>
        <v/>
      </c>
    </row>
    <row r="233" s="1" customFormat="1" hidden="1" spans="1:12">
      <c r="A233" s="8" t="str">
        <f>IF(L233&lt;&gt;"",SUBTOTAL(103,$L$3:L233),"")</f>
        <v/>
      </c>
      <c r="B233" s="9" t="s">
        <v>34</v>
      </c>
      <c r="C233" s="9" t="s">
        <v>35</v>
      </c>
      <c r="D233" s="14" t="s">
        <v>36</v>
      </c>
      <c r="E233" s="8" t="s">
        <v>19</v>
      </c>
      <c r="F233" s="15"/>
      <c r="G233" s="15">
        <v>180</v>
      </c>
      <c r="H233" s="8">
        <f t="shared" si="42"/>
        <v>0</v>
      </c>
      <c r="J233" s="5" t="str">
        <f t="shared" si="48"/>
        <v/>
      </c>
      <c r="K233" s="5" t="str">
        <f t="shared" si="47"/>
        <v/>
      </c>
    </row>
    <row r="234" spans="1:12">
      <c r="A234" s="8">
        <f>IF(L234&lt;&gt;"",SUBTOTAL(103,$L$3:L234),"")</f>
        <v>5</v>
      </c>
      <c r="B234" s="11" t="s">
        <v>50</v>
      </c>
      <c r="C234" s="9"/>
      <c r="D234" s="8"/>
      <c r="E234" s="8"/>
      <c r="F234" s="8"/>
      <c r="G234" s="8"/>
      <c r="H234" s="8"/>
      <c r="J234" s="5">
        <v>1</v>
      </c>
      <c r="K234" s="5">
        <v>1</v>
      </c>
      <c r="L234" s="5">
        <v>1</v>
      </c>
    </row>
    <row r="235" spans="1:12">
      <c r="A235" s="8" t="str">
        <f>IF(L235&lt;&gt;"",SUBTOTAL(103,$L$3:L235),"")</f>
        <v/>
      </c>
      <c r="B235" s="12" t="s">
        <v>51</v>
      </c>
      <c r="C235" s="9"/>
      <c r="D235" s="8"/>
      <c r="E235" s="8"/>
      <c r="F235" s="8"/>
      <c r="G235" s="8"/>
      <c r="H235" s="8"/>
      <c r="J235" s="5">
        <v>2</v>
      </c>
      <c r="K235" s="5">
        <v>2</v>
      </c>
      <c r="L235" s="1"/>
    </row>
    <row r="236" s="1" customFormat="1" ht="40.5" spans="1:12">
      <c r="A236" s="8" t="str">
        <f>IF(L236&lt;&gt;"",SUBTOTAL(103,$L$3:L236),"")</f>
        <v/>
      </c>
      <c r="B236" s="9" t="s">
        <v>11</v>
      </c>
      <c r="C236" s="9" t="s">
        <v>12</v>
      </c>
      <c r="D236" s="8" t="s">
        <v>13</v>
      </c>
      <c r="E236" s="8" t="s">
        <v>14</v>
      </c>
      <c r="F236" s="8">
        <v>4.4</v>
      </c>
      <c r="G236" s="8">
        <v>820</v>
      </c>
      <c r="H236" s="8">
        <f t="shared" si="42"/>
        <v>3608</v>
      </c>
      <c r="J236" s="5">
        <f>IF(F236&gt;0,3,"")</f>
        <v>3</v>
      </c>
      <c r="K236" s="5">
        <f t="shared" ref="K236:K244" si="49">IF(F236&gt;0,3,"")</f>
        <v>3</v>
      </c>
    </row>
    <row r="237" s="1" customFormat="1" ht="27" hidden="1" spans="1:12">
      <c r="A237" s="8" t="str">
        <f>IF(L237&lt;&gt;"",SUBTOTAL(103,$L$3:L237),"")</f>
        <v/>
      </c>
      <c r="B237" s="9" t="s">
        <v>83</v>
      </c>
      <c r="C237" s="9" t="s">
        <v>84</v>
      </c>
      <c r="D237" s="8" t="s">
        <v>18</v>
      </c>
      <c r="E237" s="8" t="s">
        <v>85</v>
      </c>
      <c r="F237" s="8"/>
      <c r="G237" s="8">
        <v>550</v>
      </c>
      <c r="H237" s="8">
        <f t="shared" si="42"/>
        <v>0</v>
      </c>
      <c r="J237" s="5" t="str">
        <f>IF(F237&gt;0,3,"")</f>
        <v/>
      </c>
      <c r="K237" s="5" t="str">
        <f t="shared" si="49"/>
        <v/>
      </c>
    </row>
    <row r="238" spans="1:12">
      <c r="A238" s="8" t="str">
        <f>IF(L238&lt;&gt;"",SUBTOTAL(103,$L$3:L238),"")</f>
        <v/>
      </c>
      <c r="B238" s="13" t="s">
        <v>48</v>
      </c>
      <c r="C238" s="9"/>
      <c r="D238" s="8"/>
      <c r="E238" s="8"/>
      <c r="F238" s="8"/>
      <c r="G238" s="8"/>
      <c r="H238" s="8"/>
      <c r="J238" s="5">
        <v>2</v>
      </c>
      <c r="K238" s="5">
        <v>2</v>
      </c>
      <c r="L238" s="1"/>
    </row>
    <row r="239" s="1" customFormat="1" ht="27" spans="1:12">
      <c r="A239" s="8" t="str">
        <f>IF(L239&lt;&gt;"",SUBTOTAL(103,$L$3:L239),"")</f>
        <v/>
      </c>
      <c r="B239" s="9" t="s">
        <v>20</v>
      </c>
      <c r="C239" s="9" t="s">
        <v>21</v>
      </c>
      <c r="D239" s="14" t="s">
        <v>22</v>
      </c>
      <c r="E239" s="8" t="s">
        <v>23</v>
      </c>
      <c r="F239" s="15">
        <v>1.7</v>
      </c>
      <c r="G239" s="15">
        <v>2900</v>
      </c>
      <c r="H239" s="8">
        <f t="shared" si="42"/>
        <v>4930</v>
      </c>
      <c r="J239" s="5">
        <f t="shared" ref="J239:J244" si="50">IF(F239&gt;0,3,"")</f>
        <v>3</v>
      </c>
      <c r="K239" s="5">
        <f t="shared" si="49"/>
        <v>3</v>
      </c>
    </row>
    <row r="240" s="1" customFormat="1" spans="1:12">
      <c r="A240" s="8" t="str">
        <f>IF(L240&lt;&gt;"",SUBTOTAL(103,$L$3:L240),"")</f>
        <v/>
      </c>
      <c r="B240" s="9" t="s">
        <v>24</v>
      </c>
      <c r="C240" s="9" t="s">
        <v>25</v>
      </c>
      <c r="D240" s="14" t="s">
        <v>26</v>
      </c>
      <c r="E240" s="8" t="s">
        <v>23</v>
      </c>
      <c r="F240" s="15">
        <v>4.15</v>
      </c>
      <c r="G240" s="15">
        <v>850</v>
      </c>
      <c r="H240" s="8">
        <f t="shared" si="42"/>
        <v>3527.5</v>
      </c>
      <c r="J240" s="5">
        <f t="shared" si="50"/>
        <v>3</v>
      </c>
      <c r="K240" s="5">
        <f t="shared" si="49"/>
        <v>3</v>
      </c>
    </row>
    <row r="241" s="1" customFormat="1" spans="1:12">
      <c r="A241" s="8" t="str">
        <f>IF(L241&lt;&gt;"",SUBTOTAL(103,$L$3:L241),"")</f>
        <v/>
      </c>
      <c r="B241" s="9" t="s">
        <v>24</v>
      </c>
      <c r="C241" s="9" t="s">
        <v>27</v>
      </c>
      <c r="D241" s="14" t="s">
        <v>26</v>
      </c>
      <c r="E241" s="8" t="s">
        <v>23</v>
      </c>
      <c r="F241" s="15">
        <v>0.65</v>
      </c>
      <c r="G241" s="15">
        <v>750</v>
      </c>
      <c r="H241" s="8">
        <f t="shared" si="42"/>
        <v>487.5</v>
      </c>
      <c r="J241" s="5">
        <f t="shared" si="50"/>
        <v>3</v>
      </c>
      <c r="K241" s="5">
        <f t="shared" si="49"/>
        <v>3</v>
      </c>
    </row>
    <row r="242" s="1" customFormat="1" spans="1:12">
      <c r="A242" s="8" t="str">
        <f>IF(L242&lt;&gt;"",SUBTOTAL(103,$L$3:L242),"")</f>
        <v/>
      </c>
      <c r="B242" s="9" t="s">
        <v>28</v>
      </c>
      <c r="C242" s="9" t="s">
        <v>29</v>
      </c>
      <c r="D242" s="14" t="s">
        <v>30</v>
      </c>
      <c r="E242" s="8" t="s">
        <v>23</v>
      </c>
      <c r="F242" s="15">
        <v>0.65</v>
      </c>
      <c r="G242" s="15">
        <v>630</v>
      </c>
      <c r="H242" s="8">
        <f t="shared" si="42"/>
        <v>409.5</v>
      </c>
      <c r="J242" s="5">
        <f t="shared" si="50"/>
        <v>3</v>
      </c>
      <c r="K242" s="5">
        <f t="shared" si="49"/>
        <v>3</v>
      </c>
    </row>
    <row r="243" s="1" customFormat="1" ht="27" spans="1:12">
      <c r="A243" s="8" t="str">
        <f>IF(L243&lt;&gt;"",SUBTOTAL(103,$L$3:L243),"")</f>
        <v/>
      </c>
      <c r="B243" s="9" t="s">
        <v>31</v>
      </c>
      <c r="C243" s="9" t="s">
        <v>32</v>
      </c>
      <c r="D243" s="14" t="s">
        <v>33</v>
      </c>
      <c r="E243" s="8" t="s">
        <v>14</v>
      </c>
      <c r="F243" s="15">
        <v>4</v>
      </c>
      <c r="G243" s="15">
        <v>60</v>
      </c>
      <c r="H243" s="8">
        <f t="shared" si="42"/>
        <v>240</v>
      </c>
      <c r="J243" s="5">
        <f t="shared" si="50"/>
        <v>3</v>
      </c>
      <c r="K243" s="5">
        <f t="shared" si="49"/>
        <v>3</v>
      </c>
    </row>
    <row r="244" s="1" customFormat="1" spans="1:12">
      <c r="A244" s="8" t="str">
        <f>IF(L244&lt;&gt;"",SUBTOTAL(103,$L$3:L244),"")</f>
        <v/>
      </c>
      <c r="B244" s="9" t="s">
        <v>34</v>
      </c>
      <c r="C244" s="9" t="s">
        <v>35</v>
      </c>
      <c r="D244" s="14" t="s">
        <v>36</v>
      </c>
      <c r="E244" s="8" t="s">
        <v>19</v>
      </c>
      <c r="F244" s="15">
        <v>1</v>
      </c>
      <c r="G244" s="15">
        <v>180</v>
      </c>
      <c r="H244" s="8">
        <f t="shared" si="42"/>
        <v>180</v>
      </c>
      <c r="J244" s="5">
        <f t="shared" si="50"/>
        <v>3</v>
      </c>
      <c r="K244" s="5">
        <f t="shared" si="49"/>
        <v>3</v>
      </c>
    </row>
    <row r="245" hidden="1" spans="1:12">
      <c r="A245" s="8" t="str">
        <f>IF(L245&lt;&gt;"",SUBTOTAL(103,$L$3:L245),"")</f>
        <v/>
      </c>
      <c r="B245" s="12" t="s">
        <v>51</v>
      </c>
      <c r="C245" s="9"/>
      <c r="D245" s="8"/>
      <c r="E245" s="8"/>
      <c r="F245" s="8"/>
      <c r="G245" s="8"/>
      <c r="H245" s="8"/>
      <c r="J245" s="5">
        <v>2</v>
      </c>
      <c r="L245" s="1"/>
    </row>
    <row r="246" s="1" customFormat="1" ht="40.5" hidden="1" spans="1:12">
      <c r="A246" s="8" t="str">
        <f>IF(L246&lt;&gt;"",SUBTOTAL(103,$L$3:L246),"")</f>
        <v/>
      </c>
      <c r="B246" s="9" t="s">
        <v>11</v>
      </c>
      <c r="C246" s="9" t="s">
        <v>12</v>
      </c>
      <c r="D246" s="8" t="s">
        <v>13</v>
      </c>
      <c r="E246" s="8" t="s">
        <v>14</v>
      </c>
      <c r="F246" s="8"/>
      <c r="G246" s="8">
        <v>820</v>
      </c>
      <c r="H246" s="8">
        <f t="shared" si="42"/>
        <v>0</v>
      </c>
      <c r="J246" s="5" t="str">
        <f>IF(F246&gt;0,3,"")</f>
        <v/>
      </c>
      <c r="K246" s="5" t="str">
        <f t="shared" ref="K246:K254" si="51">IF(F246&gt;0,3,"")</f>
        <v/>
      </c>
    </row>
    <row r="247" s="1" customFormat="1" ht="27" hidden="1" spans="1:12">
      <c r="A247" s="8" t="str">
        <f>IF(L247&lt;&gt;"",SUBTOTAL(103,$L$3:L247),"")</f>
        <v/>
      </c>
      <c r="B247" s="9" t="s">
        <v>83</v>
      </c>
      <c r="C247" s="9" t="s">
        <v>84</v>
      </c>
      <c r="D247" s="8" t="s">
        <v>18</v>
      </c>
      <c r="E247" s="8" t="s">
        <v>85</v>
      </c>
      <c r="F247" s="8"/>
      <c r="G247" s="8">
        <v>550</v>
      </c>
      <c r="H247" s="8">
        <f t="shared" si="42"/>
        <v>0</v>
      </c>
      <c r="J247" s="5" t="str">
        <f>IF(F247&gt;0,3,"")</f>
        <v/>
      </c>
      <c r="K247" s="5" t="str">
        <f t="shared" si="51"/>
        <v/>
      </c>
    </row>
    <row r="248" hidden="1" spans="1:12">
      <c r="A248" s="8" t="str">
        <f>IF(L248&lt;&gt;"",SUBTOTAL(103,$L$3:L248),"")</f>
        <v/>
      </c>
      <c r="B248" s="13" t="s">
        <v>48</v>
      </c>
      <c r="C248" s="9"/>
      <c r="D248" s="8"/>
      <c r="E248" s="8"/>
      <c r="F248" s="8"/>
      <c r="G248" s="8"/>
      <c r="H248" s="8"/>
      <c r="J248" s="5">
        <v>2</v>
      </c>
      <c r="L248" s="1"/>
    </row>
    <row r="249" s="1" customFormat="1" ht="27" hidden="1" spans="1:12">
      <c r="A249" s="8" t="str">
        <f>IF(L249&lt;&gt;"",SUBTOTAL(103,$L$3:L249),"")</f>
        <v/>
      </c>
      <c r="B249" s="9" t="s">
        <v>20</v>
      </c>
      <c r="C249" s="9" t="s">
        <v>21</v>
      </c>
      <c r="D249" s="14" t="s">
        <v>22</v>
      </c>
      <c r="E249" s="8" t="s">
        <v>23</v>
      </c>
      <c r="F249" s="15"/>
      <c r="G249" s="15">
        <v>2900</v>
      </c>
      <c r="H249" s="8">
        <f t="shared" si="42"/>
        <v>0</v>
      </c>
      <c r="J249" s="5" t="str">
        <f t="shared" ref="J249:J254" si="52">IF(F249&gt;0,3,"")</f>
        <v/>
      </c>
      <c r="K249" s="5" t="str">
        <f t="shared" si="51"/>
        <v/>
      </c>
    </row>
    <row r="250" s="1" customFormat="1" hidden="1" spans="1:12">
      <c r="A250" s="8" t="str">
        <f>IF(L250&lt;&gt;"",SUBTOTAL(103,$L$3:L250),"")</f>
        <v/>
      </c>
      <c r="B250" s="9" t="s">
        <v>24</v>
      </c>
      <c r="C250" s="9" t="s">
        <v>25</v>
      </c>
      <c r="D250" s="14" t="s">
        <v>26</v>
      </c>
      <c r="E250" s="8" t="s">
        <v>23</v>
      </c>
      <c r="F250" s="15"/>
      <c r="G250" s="15">
        <v>850</v>
      </c>
      <c r="H250" s="8">
        <f t="shared" si="42"/>
        <v>0</v>
      </c>
      <c r="J250" s="5" t="str">
        <f t="shared" si="52"/>
        <v/>
      </c>
      <c r="K250" s="5" t="str">
        <f t="shared" si="51"/>
        <v/>
      </c>
    </row>
    <row r="251" s="1" customFormat="1" hidden="1" spans="1:12">
      <c r="A251" s="8" t="str">
        <f>IF(L251&lt;&gt;"",SUBTOTAL(103,$L$3:L251),"")</f>
        <v/>
      </c>
      <c r="B251" s="9" t="s">
        <v>24</v>
      </c>
      <c r="C251" s="9" t="s">
        <v>27</v>
      </c>
      <c r="D251" s="14" t="s">
        <v>26</v>
      </c>
      <c r="E251" s="8" t="s">
        <v>23</v>
      </c>
      <c r="F251" s="15"/>
      <c r="G251" s="15">
        <v>750</v>
      </c>
      <c r="H251" s="8">
        <f t="shared" si="42"/>
        <v>0</v>
      </c>
      <c r="J251" s="5" t="str">
        <f t="shared" si="52"/>
        <v/>
      </c>
      <c r="K251" s="5" t="str">
        <f t="shared" si="51"/>
        <v/>
      </c>
    </row>
    <row r="252" s="1" customFormat="1" hidden="1" spans="1:12">
      <c r="A252" s="8" t="str">
        <f>IF(L252&lt;&gt;"",SUBTOTAL(103,$L$3:L252),"")</f>
        <v/>
      </c>
      <c r="B252" s="9" t="s">
        <v>28</v>
      </c>
      <c r="C252" s="9" t="s">
        <v>29</v>
      </c>
      <c r="D252" s="14" t="s">
        <v>30</v>
      </c>
      <c r="E252" s="8" t="s">
        <v>23</v>
      </c>
      <c r="F252" s="15"/>
      <c r="G252" s="15">
        <v>630</v>
      </c>
      <c r="H252" s="8">
        <f t="shared" si="42"/>
        <v>0</v>
      </c>
      <c r="J252" s="5" t="str">
        <f t="shared" si="52"/>
        <v/>
      </c>
      <c r="K252" s="5" t="str">
        <f t="shared" si="51"/>
        <v/>
      </c>
    </row>
    <row r="253" s="1" customFormat="1" ht="27" hidden="1" spans="1:12">
      <c r="A253" s="8" t="str">
        <f>IF(L253&lt;&gt;"",SUBTOTAL(103,$L$3:L253),"")</f>
        <v/>
      </c>
      <c r="B253" s="9" t="s">
        <v>31</v>
      </c>
      <c r="C253" s="9" t="s">
        <v>32</v>
      </c>
      <c r="D253" s="14" t="s">
        <v>33</v>
      </c>
      <c r="E253" s="8" t="s">
        <v>14</v>
      </c>
      <c r="F253" s="15"/>
      <c r="G253" s="15">
        <v>60</v>
      </c>
      <c r="H253" s="8">
        <f t="shared" si="42"/>
        <v>0</v>
      </c>
      <c r="J253" s="5" t="str">
        <f t="shared" si="52"/>
        <v/>
      </c>
      <c r="K253" s="5" t="str">
        <f t="shared" si="51"/>
        <v/>
      </c>
    </row>
    <row r="254" s="1" customFormat="1" hidden="1" spans="1:12">
      <c r="A254" s="8" t="str">
        <f>IF(L254&lt;&gt;"",SUBTOTAL(103,$L$3:L254),"")</f>
        <v/>
      </c>
      <c r="B254" s="9" t="s">
        <v>34</v>
      </c>
      <c r="C254" s="9" t="s">
        <v>35</v>
      </c>
      <c r="D254" s="14" t="s">
        <v>36</v>
      </c>
      <c r="E254" s="8" t="s">
        <v>19</v>
      </c>
      <c r="F254" s="15"/>
      <c r="G254" s="15">
        <v>180</v>
      </c>
      <c r="H254" s="8">
        <f t="shared" si="42"/>
        <v>0</v>
      </c>
      <c r="J254" s="5" t="str">
        <f t="shared" si="52"/>
        <v/>
      </c>
      <c r="K254" s="5" t="str">
        <f t="shared" si="51"/>
        <v/>
      </c>
    </row>
    <row r="255" hidden="1" spans="1:12">
      <c r="A255" s="8">
        <f>IF(L255&lt;&gt;"",SUBTOTAL(103,$L$3:L255),"")</f>
        <v>5</v>
      </c>
      <c r="B255" s="11" t="s">
        <v>101</v>
      </c>
      <c r="C255" s="9"/>
      <c r="D255" s="8"/>
      <c r="E255" s="8"/>
      <c r="F255" s="8"/>
      <c r="G255" s="8"/>
      <c r="H255" s="8"/>
      <c r="J255" s="5">
        <v>1</v>
      </c>
      <c r="L255" s="5">
        <v>1</v>
      </c>
    </row>
    <row r="256" hidden="1" spans="1:12">
      <c r="A256" s="8" t="str">
        <f>IF(L256&lt;&gt;"",SUBTOTAL(103,$L$3:L256),"")</f>
        <v/>
      </c>
      <c r="B256" s="16" t="s">
        <v>56</v>
      </c>
      <c r="C256" s="9"/>
      <c r="D256" s="8"/>
      <c r="E256" s="8"/>
      <c r="F256" s="8"/>
      <c r="G256" s="8"/>
      <c r="H256" s="8"/>
      <c r="J256" s="5">
        <v>2</v>
      </c>
      <c r="L256" s="1"/>
    </row>
    <row r="257" s="1" customFormat="1" ht="40.5" hidden="1" spans="1:12">
      <c r="A257" s="8" t="str">
        <f>IF(L257&lt;&gt;"",SUBTOTAL(103,$L$3:L257),"")</f>
        <v/>
      </c>
      <c r="B257" s="9" t="s">
        <v>11</v>
      </c>
      <c r="C257" s="9" t="s">
        <v>12</v>
      </c>
      <c r="D257" s="8" t="s">
        <v>13</v>
      </c>
      <c r="E257" s="8" t="s">
        <v>14</v>
      </c>
      <c r="F257" s="8"/>
      <c r="G257" s="8">
        <v>820</v>
      </c>
      <c r="H257" s="8">
        <f t="shared" si="42"/>
        <v>0</v>
      </c>
      <c r="J257" s="5" t="str">
        <f>IF(F257&gt;0,3,"")</f>
        <v/>
      </c>
      <c r="K257" s="5" t="str">
        <f t="shared" ref="K257:K261" si="53">IF(F257&gt;0,3,"")</f>
        <v/>
      </c>
    </row>
    <row r="258" s="1" customFormat="1" ht="27" hidden="1" spans="1:12">
      <c r="A258" s="8" t="str">
        <f>IF(L258&lt;&gt;"",SUBTOTAL(103,$L$3:L258),"")</f>
        <v/>
      </c>
      <c r="B258" s="9" t="s">
        <v>83</v>
      </c>
      <c r="C258" s="9" t="s">
        <v>84</v>
      </c>
      <c r="D258" s="8" t="s">
        <v>18</v>
      </c>
      <c r="E258" s="8" t="s">
        <v>85</v>
      </c>
      <c r="F258" s="8"/>
      <c r="G258" s="8">
        <v>550</v>
      </c>
      <c r="H258" s="8">
        <f t="shared" si="42"/>
        <v>0</v>
      </c>
      <c r="J258" s="5" t="str">
        <f>IF(F258&gt;0,3,"")</f>
        <v/>
      </c>
      <c r="K258" s="5" t="str">
        <f t="shared" si="53"/>
        <v/>
      </c>
    </row>
    <row r="259" hidden="1" spans="1:12">
      <c r="A259" s="8" t="str">
        <f>IF(L259&lt;&gt;"",SUBTOTAL(103,$L$3:L259),"")</f>
        <v/>
      </c>
      <c r="B259" s="12" t="s">
        <v>40</v>
      </c>
      <c r="C259" s="9"/>
      <c r="D259" s="8"/>
      <c r="E259" s="8"/>
      <c r="F259" s="8"/>
      <c r="G259" s="8"/>
      <c r="H259" s="8"/>
      <c r="J259" s="5">
        <v>2</v>
      </c>
      <c r="L259" s="1"/>
    </row>
    <row r="260" s="1" customFormat="1" ht="40.5" hidden="1" spans="1:12">
      <c r="A260" s="8" t="str">
        <f>IF(L260&lt;&gt;"",SUBTOTAL(103,$L$3:L260),"")</f>
        <v/>
      </c>
      <c r="B260" s="9" t="s">
        <v>11</v>
      </c>
      <c r="C260" s="9" t="s">
        <v>12</v>
      </c>
      <c r="D260" s="8" t="s">
        <v>13</v>
      </c>
      <c r="E260" s="8" t="s">
        <v>14</v>
      </c>
      <c r="F260" s="8"/>
      <c r="G260" s="8">
        <v>820</v>
      </c>
      <c r="H260" s="8">
        <f t="shared" si="42"/>
        <v>0</v>
      </c>
      <c r="J260" s="5" t="str">
        <f>IF(F260&gt;0,3,"")</f>
        <v/>
      </c>
      <c r="K260" s="5" t="str">
        <f t="shared" si="53"/>
        <v/>
      </c>
    </row>
    <row r="261" s="1" customFormat="1" ht="27" hidden="1" spans="1:12">
      <c r="A261" s="8" t="str">
        <f>IF(L261&lt;&gt;"",SUBTOTAL(103,$L$3:L261),"")</f>
        <v/>
      </c>
      <c r="B261" s="9" t="s">
        <v>83</v>
      </c>
      <c r="C261" s="9" t="s">
        <v>84</v>
      </c>
      <c r="D261" s="8" t="s">
        <v>18</v>
      </c>
      <c r="E261" s="8" t="s">
        <v>85</v>
      </c>
      <c r="F261" s="8"/>
      <c r="G261" s="8">
        <v>550</v>
      </c>
      <c r="H261" s="8">
        <f t="shared" si="42"/>
        <v>0</v>
      </c>
      <c r="J261" s="5" t="str">
        <f>IF(F261&gt;0,3,"")</f>
        <v/>
      </c>
      <c r="K261" s="5" t="str">
        <f t="shared" si="53"/>
        <v/>
      </c>
    </row>
    <row r="262" hidden="1" spans="1:12">
      <c r="A262" s="8" t="str">
        <f>IF(L262&lt;&gt;"",SUBTOTAL(103,$L$3:L262),"")</f>
        <v/>
      </c>
      <c r="B262" s="13" t="s">
        <v>41</v>
      </c>
      <c r="C262" s="9"/>
      <c r="D262" s="8"/>
      <c r="E262" s="8"/>
      <c r="F262" s="8"/>
      <c r="G262" s="8"/>
      <c r="H262" s="8"/>
      <c r="J262" s="5">
        <v>2</v>
      </c>
      <c r="L262" s="1"/>
    </row>
    <row r="263" s="1" customFormat="1" ht="27" hidden="1" spans="1:12">
      <c r="A263" s="8" t="str">
        <f>IF(L263&lt;&gt;"",SUBTOTAL(103,$L$3:L263),"")</f>
        <v/>
      </c>
      <c r="B263" s="9" t="s">
        <v>20</v>
      </c>
      <c r="C263" s="9" t="s">
        <v>21</v>
      </c>
      <c r="D263" s="14" t="s">
        <v>22</v>
      </c>
      <c r="E263" s="8" t="s">
        <v>23</v>
      </c>
      <c r="F263" s="15"/>
      <c r="G263" s="15">
        <v>2900</v>
      </c>
      <c r="H263" s="8">
        <f t="shared" ref="H262:H267" si="54">ROUND(F263*G263,2)</f>
        <v>0</v>
      </c>
      <c r="J263" s="5" t="str">
        <f t="shared" ref="J263:J268" si="55">IF(F263&gt;0,3,"")</f>
        <v/>
      </c>
      <c r="K263" s="5" t="str">
        <f t="shared" ref="K263:K268" si="56">IF(F263&gt;0,3,"")</f>
        <v/>
      </c>
    </row>
    <row r="264" s="1" customFormat="1" hidden="1" spans="1:12">
      <c r="A264" s="8" t="str">
        <f>IF(L264&lt;&gt;"",SUBTOTAL(103,$L$3:L264),"")</f>
        <v/>
      </c>
      <c r="B264" s="9" t="s">
        <v>24</v>
      </c>
      <c r="C264" s="9" t="s">
        <v>25</v>
      </c>
      <c r="D264" s="14" t="s">
        <v>26</v>
      </c>
      <c r="E264" s="8" t="s">
        <v>23</v>
      </c>
      <c r="F264" s="15"/>
      <c r="G264" s="15">
        <v>850</v>
      </c>
      <c r="H264" s="8">
        <f t="shared" si="54"/>
        <v>0</v>
      </c>
      <c r="J264" s="5" t="str">
        <f t="shared" si="55"/>
        <v/>
      </c>
      <c r="K264" s="5" t="str">
        <f t="shared" si="56"/>
        <v/>
      </c>
    </row>
    <row r="265" s="1" customFormat="1" hidden="1" spans="1:12">
      <c r="A265" s="8" t="str">
        <f>IF(L265&lt;&gt;"",SUBTOTAL(103,$L$3:L265),"")</f>
        <v/>
      </c>
      <c r="B265" s="9" t="s">
        <v>24</v>
      </c>
      <c r="C265" s="9" t="s">
        <v>27</v>
      </c>
      <c r="D265" s="14" t="s">
        <v>26</v>
      </c>
      <c r="E265" s="8" t="s">
        <v>23</v>
      </c>
      <c r="F265" s="15"/>
      <c r="G265" s="15">
        <v>750</v>
      </c>
      <c r="H265" s="8">
        <f t="shared" si="54"/>
        <v>0</v>
      </c>
      <c r="J265" s="5" t="str">
        <f t="shared" si="55"/>
        <v/>
      </c>
      <c r="K265" s="5" t="str">
        <f t="shared" si="56"/>
        <v/>
      </c>
    </row>
    <row r="266" s="1" customFormat="1" hidden="1" spans="1:12">
      <c r="A266" s="8" t="str">
        <f>IF(L266&lt;&gt;"",SUBTOTAL(103,$L$3:L266),"")</f>
        <v/>
      </c>
      <c r="B266" s="9" t="s">
        <v>28</v>
      </c>
      <c r="C266" s="9" t="s">
        <v>29</v>
      </c>
      <c r="D266" s="14" t="s">
        <v>30</v>
      </c>
      <c r="E266" s="8" t="s">
        <v>23</v>
      </c>
      <c r="F266" s="15"/>
      <c r="G266" s="15">
        <v>630</v>
      </c>
      <c r="H266" s="8">
        <f t="shared" si="54"/>
        <v>0</v>
      </c>
      <c r="J266" s="5" t="str">
        <f t="shared" si="55"/>
        <v/>
      </c>
      <c r="K266" s="5" t="str">
        <f t="shared" si="56"/>
        <v/>
      </c>
    </row>
    <row r="267" s="1" customFormat="1" ht="27" hidden="1" spans="1:12">
      <c r="A267" s="8" t="str">
        <f>IF(L267&lt;&gt;"",SUBTOTAL(103,$L$3:L267),"")</f>
        <v/>
      </c>
      <c r="B267" s="9" t="s">
        <v>31</v>
      </c>
      <c r="C267" s="9" t="s">
        <v>32</v>
      </c>
      <c r="D267" s="14" t="s">
        <v>33</v>
      </c>
      <c r="E267" s="8" t="s">
        <v>14</v>
      </c>
      <c r="F267" s="15"/>
      <c r="G267" s="15">
        <v>60</v>
      </c>
      <c r="H267" s="8">
        <f t="shared" si="54"/>
        <v>0</v>
      </c>
      <c r="J267" s="5" t="str">
        <f t="shared" si="55"/>
        <v/>
      </c>
      <c r="K267" s="5" t="str">
        <f t="shared" si="56"/>
        <v/>
      </c>
    </row>
    <row r="268" s="1" customFormat="1" hidden="1" spans="1:12">
      <c r="A268" s="8" t="str">
        <f>IF(L268&lt;&gt;"",SUBTOTAL(103,$L$3:L268),"")</f>
        <v/>
      </c>
      <c r="B268" s="9" t="s">
        <v>34</v>
      </c>
      <c r="C268" s="9" t="s">
        <v>35</v>
      </c>
      <c r="D268" s="14" t="s">
        <v>36</v>
      </c>
      <c r="E268" s="8" t="s">
        <v>19</v>
      </c>
      <c r="F268" s="15"/>
      <c r="G268" s="15">
        <v>180</v>
      </c>
      <c r="H268" s="8">
        <f t="shared" ref="H268:H273" si="57">ROUND(F268*G268,2)</f>
        <v>0</v>
      </c>
      <c r="J268" s="5" t="str">
        <f t="shared" si="55"/>
        <v/>
      </c>
      <c r="K268" s="5" t="str">
        <f t="shared" si="56"/>
        <v/>
      </c>
    </row>
    <row r="269" spans="1:12">
      <c r="A269" s="8">
        <f>IF(L269&lt;&gt;"",SUBTOTAL(103,$L$3:L269),"")</f>
        <v>6</v>
      </c>
      <c r="B269" s="11" t="s">
        <v>52</v>
      </c>
      <c r="C269" s="9"/>
      <c r="D269" s="8"/>
      <c r="E269" s="8"/>
      <c r="F269" s="8"/>
      <c r="G269" s="8"/>
      <c r="H269" s="8"/>
      <c r="J269" s="5">
        <v>1</v>
      </c>
      <c r="K269" s="5">
        <v>1</v>
      </c>
      <c r="L269" s="5">
        <v>1</v>
      </c>
    </row>
    <row r="270" spans="1:12">
      <c r="A270" s="8" t="str">
        <f>IF(L270&lt;&gt;"",SUBTOTAL(103,$L$3:L270),"")</f>
        <v/>
      </c>
      <c r="B270" s="12" t="s">
        <v>53</v>
      </c>
      <c r="C270" s="9"/>
      <c r="D270" s="8"/>
      <c r="E270" s="8"/>
      <c r="F270" s="8"/>
      <c r="G270" s="8"/>
      <c r="H270" s="8"/>
      <c r="J270" s="5">
        <v>2</v>
      </c>
      <c r="K270" s="5">
        <v>2</v>
      </c>
      <c r="L270" s="1"/>
    </row>
    <row r="271" s="1" customFormat="1" ht="40.5" hidden="1" spans="1:12">
      <c r="A271" s="8" t="str">
        <f>IF(L271&lt;&gt;"",SUBTOTAL(103,$L$3:L271),"")</f>
        <v/>
      </c>
      <c r="B271" s="9" t="s">
        <v>11</v>
      </c>
      <c r="C271" s="9" t="s">
        <v>12</v>
      </c>
      <c r="D271" s="8" t="s">
        <v>13</v>
      </c>
      <c r="E271" s="8" t="s">
        <v>14</v>
      </c>
      <c r="F271" s="8"/>
      <c r="G271" s="8">
        <v>820</v>
      </c>
      <c r="H271" s="8">
        <f t="shared" si="57"/>
        <v>0</v>
      </c>
      <c r="J271" s="5" t="str">
        <f>IF(F271&gt;0,3,"")</f>
        <v/>
      </c>
      <c r="K271" s="5" t="str">
        <f t="shared" ref="K271:K273" si="58">IF(F271&gt;0,3,"")</f>
        <v/>
      </c>
    </row>
    <row r="272" s="1" customFormat="1" ht="27" hidden="1" spans="1:12">
      <c r="A272" s="8" t="str">
        <f>IF(L272&lt;&gt;"",SUBTOTAL(103,$L$3:L272),"")</f>
        <v/>
      </c>
      <c r="B272" s="9" t="s">
        <v>83</v>
      </c>
      <c r="C272" s="9" t="s">
        <v>84</v>
      </c>
      <c r="D272" s="8" t="s">
        <v>18</v>
      </c>
      <c r="E272" s="8" t="s">
        <v>85</v>
      </c>
      <c r="F272" s="8"/>
      <c r="G272" s="8">
        <v>550</v>
      </c>
      <c r="H272" s="8">
        <f t="shared" si="57"/>
        <v>0</v>
      </c>
      <c r="J272" s="5" t="str">
        <f>IF(F272&gt;0,3,"")</f>
        <v/>
      </c>
      <c r="K272" s="5" t="str">
        <f t="shared" si="58"/>
        <v/>
      </c>
    </row>
    <row r="273" s="1" customFormat="1" ht="27" spans="1:13">
      <c r="A273" s="8" t="str">
        <f>IF(L273&lt;&gt;"",SUBTOTAL(103,$L$3:L273),"")</f>
        <v/>
      </c>
      <c r="B273" s="9" t="s">
        <v>16</v>
      </c>
      <c r="C273" s="9" t="s">
        <v>17</v>
      </c>
      <c r="D273" s="8" t="s">
        <v>18</v>
      </c>
      <c r="E273" s="8" t="s">
        <v>19</v>
      </c>
      <c r="F273" s="8">
        <v>4</v>
      </c>
      <c r="G273" s="8">
        <v>430</v>
      </c>
      <c r="H273" s="8">
        <f t="shared" si="57"/>
        <v>1720</v>
      </c>
      <c r="J273" s="5">
        <f>IF(F273&gt;0,3,"")</f>
        <v>3</v>
      </c>
      <c r="K273" s="5">
        <f t="shared" si="58"/>
        <v>3</v>
      </c>
    </row>
    <row r="274" hidden="1" spans="1:13">
      <c r="A274" s="8" t="str">
        <f>IF(L274&lt;&gt;"",SUBTOTAL(103,$L$3:L274),"")</f>
        <v/>
      </c>
      <c r="B274" s="13" t="s">
        <v>102</v>
      </c>
      <c r="C274" s="9"/>
      <c r="D274" s="8"/>
      <c r="E274" s="8"/>
      <c r="F274" s="8"/>
      <c r="G274" s="8"/>
      <c r="H274" s="8"/>
      <c r="J274" s="5">
        <v>2</v>
      </c>
      <c r="L274" s="1"/>
    </row>
    <row r="275" s="1" customFormat="1" ht="27" hidden="1" spans="1:13">
      <c r="A275" s="8" t="str">
        <f>IF(L275&lt;&gt;"",SUBTOTAL(103,$L$3:L275),"")</f>
        <v/>
      </c>
      <c r="B275" s="9" t="s">
        <v>20</v>
      </c>
      <c r="C275" s="9" t="s">
        <v>21</v>
      </c>
      <c r="D275" s="14" t="s">
        <v>22</v>
      </c>
      <c r="E275" s="8" t="s">
        <v>23</v>
      </c>
      <c r="F275" s="15"/>
      <c r="G275" s="15">
        <v>2900</v>
      </c>
      <c r="H275" s="8">
        <f t="shared" ref="H274:H326" si="59">ROUND(F275*G275,2)</f>
        <v>0</v>
      </c>
      <c r="J275" s="5" t="str">
        <f t="shared" ref="J275:J280" si="60">IF(F275&gt;0,3,"")</f>
        <v/>
      </c>
      <c r="K275" s="5" t="str">
        <f t="shared" ref="K274:K280" si="61">IF(F275&gt;0,3,"")</f>
        <v/>
      </c>
    </row>
    <row r="276" s="1" customFormat="1" hidden="1" spans="1:13">
      <c r="A276" s="8" t="str">
        <f>IF(L276&lt;&gt;"",SUBTOTAL(103,$L$3:L276),"")</f>
        <v/>
      </c>
      <c r="B276" s="9" t="s">
        <v>24</v>
      </c>
      <c r="C276" s="9" t="s">
        <v>25</v>
      </c>
      <c r="D276" s="14" t="s">
        <v>26</v>
      </c>
      <c r="E276" s="8" t="s">
        <v>23</v>
      </c>
      <c r="F276" s="15"/>
      <c r="G276" s="15">
        <v>850</v>
      </c>
      <c r="H276" s="8">
        <f t="shared" si="59"/>
        <v>0</v>
      </c>
      <c r="J276" s="5" t="str">
        <f t="shared" si="60"/>
        <v/>
      </c>
      <c r="K276" s="5" t="str">
        <f t="shared" si="61"/>
        <v/>
      </c>
    </row>
    <row r="277" s="1" customFormat="1" hidden="1" spans="1:13">
      <c r="A277" s="8" t="str">
        <f>IF(L277&lt;&gt;"",SUBTOTAL(103,$L$3:L277),"")</f>
        <v/>
      </c>
      <c r="B277" s="9" t="s">
        <v>24</v>
      </c>
      <c r="C277" s="9" t="s">
        <v>27</v>
      </c>
      <c r="D277" s="14" t="s">
        <v>26</v>
      </c>
      <c r="E277" s="8" t="s">
        <v>23</v>
      </c>
      <c r="F277" s="15"/>
      <c r="G277" s="15">
        <v>750</v>
      </c>
      <c r="H277" s="8">
        <f t="shared" si="59"/>
        <v>0</v>
      </c>
      <c r="J277" s="5" t="str">
        <f t="shared" si="60"/>
        <v/>
      </c>
      <c r="K277" s="5" t="str">
        <f t="shared" si="61"/>
        <v/>
      </c>
    </row>
    <row r="278" s="1" customFormat="1" hidden="1" spans="1:13">
      <c r="A278" s="8" t="str">
        <f>IF(L278&lt;&gt;"",SUBTOTAL(103,$L$3:L278),"")</f>
        <v/>
      </c>
      <c r="B278" s="9" t="s">
        <v>28</v>
      </c>
      <c r="C278" s="9" t="s">
        <v>29</v>
      </c>
      <c r="D278" s="14" t="s">
        <v>30</v>
      </c>
      <c r="E278" s="8" t="s">
        <v>23</v>
      </c>
      <c r="F278" s="15"/>
      <c r="G278" s="15">
        <v>630</v>
      </c>
      <c r="H278" s="8">
        <f t="shared" si="59"/>
        <v>0</v>
      </c>
      <c r="J278" s="5" t="str">
        <f t="shared" si="60"/>
        <v/>
      </c>
      <c r="K278" s="5" t="str">
        <f t="shared" si="61"/>
        <v/>
      </c>
    </row>
    <row r="279" s="1" customFormat="1" ht="27" hidden="1" spans="1:13">
      <c r="A279" s="8" t="str">
        <f>IF(L279&lt;&gt;"",SUBTOTAL(103,$L$3:L279),"")</f>
        <v/>
      </c>
      <c r="B279" s="9" t="s">
        <v>31</v>
      </c>
      <c r="C279" s="9" t="s">
        <v>32</v>
      </c>
      <c r="D279" s="14" t="s">
        <v>33</v>
      </c>
      <c r="E279" s="8" t="s">
        <v>14</v>
      </c>
      <c r="F279" s="15"/>
      <c r="G279" s="15">
        <v>60</v>
      </c>
      <c r="H279" s="8">
        <f t="shared" si="59"/>
        <v>0</v>
      </c>
      <c r="J279" s="5" t="str">
        <f t="shared" si="60"/>
        <v/>
      </c>
      <c r="K279" s="5" t="str">
        <f t="shared" si="61"/>
        <v/>
      </c>
    </row>
    <row r="280" s="1" customFormat="1" hidden="1" spans="1:13">
      <c r="A280" s="8" t="str">
        <f>IF(L280&lt;&gt;"",SUBTOTAL(103,$L$3:L280),"")</f>
        <v/>
      </c>
      <c r="B280" s="9" t="s">
        <v>34</v>
      </c>
      <c r="C280" s="9" t="s">
        <v>35</v>
      </c>
      <c r="D280" s="14" t="s">
        <v>36</v>
      </c>
      <c r="E280" s="8" t="s">
        <v>19</v>
      </c>
      <c r="F280" s="15"/>
      <c r="G280" s="15">
        <v>180</v>
      </c>
      <c r="H280" s="8">
        <f t="shared" si="59"/>
        <v>0</v>
      </c>
      <c r="J280" s="5" t="str">
        <f t="shared" si="60"/>
        <v/>
      </c>
      <c r="K280" s="5" t="str">
        <f t="shared" si="61"/>
        <v/>
      </c>
    </row>
    <row r="281" hidden="1" spans="1:13">
      <c r="A281" s="8">
        <f>IF(L281&lt;&gt;"",SUBTOTAL(103,$L$3:L281),"")</f>
        <v>6</v>
      </c>
      <c r="B281" s="11" t="s">
        <v>103</v>
      </c>
      <c r="C281" s="9"/>
      <c r="D281" s="8"/>
      <c r="E281" s="8"/>
      <c r="F281" s="8"/>
      <c r="G281" s="8"/>
      <c r="H281" s="8"/>
      <c r="J281" s="5">
        <v>1</v>
      </c>
      <c r="L281" s="5">
        <v>1</v>
      </c>
    </row>
    <row r="282" hidden="1" spans="1:13">
      <c r="A282" s="8" t="str">
        <f>IF(L282&lt;&gt;"",SUBTOTAL(103,$L$3:L282),"")</f>
        <v/>
      </c>
      <c r="B282" s="12" t="s">
        <v>45</v>
      </c>
      <c r="C282" s="9"/>
      <c r="D282" s="8"/>
      <c r="E282" s="8"/>
      <c r="F282" s="8"/>
      <c r="G282" s="8"/>
      <c r="H282" s="8"/>
      <c r="J282" s="5">
        <v>2</v>
      </c>
      <c r="L282" s="1"/>
    </row>
    <row r="283" s="1" customFormat="1" ht="40.5" hidden="1" spans="1:13">
      <c r="A283" s="8" t="str">
        <f>IF(L283&lt;&gt;"",SUBTOTAL(103,$L$3:L283),"")</f>
        <v/>
      </c>
      <c r="B283" s="9" t="s">
        <v>11</v>
      </c>
      <c r="C283" s="9" t="s">
        <v>12</v>
      </c>
      <c r="D283" s="8" t="s">
        <v>13</v>
      </c>
      <c r="E283" s="8" t="s">
        <v>14</v>
      </c>
      <c r="F283" s="8"/>
      <c r="G283" s="8">
        <v>820</v>
      </c>
      <c r="H283" s="8">
        <f t="shared" si="59"/>
        <v>0</v>
      </c>
      <c r="J283" s="5" t="str">
        <f>IF(F283&gt;0,3,"")</f>
        <v/>
      </c>
      <c r="K283" s="5" t="str">
        <f t="shared" ref="K283:K291" si="62">IF(F283&gt;0,3,"")</f>
        <v/>
      </c>
    </row>
    <row r="284" s="1" customFormat="1" ht="27" hidden="1" spans="1:13">
      <c r="A284" s="8" t="str">
        <f>IF(L284&lt;&gt;"",SUBTOTAL(103,$L$3:L284),"")</f>
        <v/>
      </c>
      <c r="B284" s="9" t="s">
        <v>83</v>
      </c>
      <c r="C284" s="9" t="s">
        <v>84</v>
      </c>
      <c r="D284" s="8" t="s">
        <v>18</v>
      </c>
      <c r="E284" s="8" t="s">
        <v>85</v>
      </c>
      <c r="F284" s="8"/>
      <c r="G284" s="8">
        <v>550</v>
      </c>
      <c r="H284" s="8">
        <f t="shared" si="59"/>
        <v>0</v>
      </c>
      <c r="J284" s="5" t="str">
        <f>IF(F284&gt;0,3,"")</f>
        <v/>
      </c>
      <c r="K284" s="5" t="str">
        <f t="shared" si="62"/>
        <v/>
      </c>
    </row>
    <row r="285" hidden="1" spans="1:13">
      <c r="A285" s="8" t="str">
        <f>IF(L285&lt;&gt;"",SUBTOTAL(103,$L$3:L285),"")</f>
        <v/>
      </c>
      <c r="B285" s="13" t="s">
        <v>46</v>
      </c>
      <c r="C285" s="9"/>
      <c r="D285" s="8"/>
      <c r="E285" s="8"/>
      <c r="F285" s="8"/>
      <c r="G285" s="8"/>
      <c r="H285" s="8"/>
      <c r="J285" s="5">
        <v>2</v>
      </c>
      <c r="L285" s="1"/>
    </row>
    <row r="286" s="1" customFormat="1" ht="27" hidden="1" spans="1:13">
      <c r="A286" s="8" t="str">
        <f>IF(L286&lt;&gt;"",SUBTOTAL(103,$L$3:L286),"")</f>
        <v/>
      </c>
      <c r="B286" s="9" t="s">
        <v>20</v>
      </c>
      <c r="C286" s="9" t="s">
        <v>21</v>
      </c>
      <c r="D286" s="14" t="s">
        <v>22</v>
      </c>
      <c r="E286" s="8" t="s">
        <v>23</v>
      </c>
      <c r="F286" s="15"/>
      <c r="G286" s="15">
        <v>2900</v>
      </c>
      <c r="H286" s="8">
        <f t="shared" si="59"/>
        <v>0</v>
      </c>
      <c r="J286" s="5" t="str">
        <f t="shared" ref="J286:J291" si="63">IF(F286&gt;0,3,"")</f>
        <v/>
      </c>
      <c r="K286" s="5" t="str">
        <f t="shared" si="62"/>
        <v/>
      </c>
      <c r="M286" s="1">
        <v>3.4</v>
      </c>
    </row>
    <row r="287" s="1" customFormat="1" hidden="1" spans="1:13">
      <c r="A287" s="8" t="str">
        <f>IF(L287&lt;&gt;"",SUBTOTAL(103,$L$3:L287),"")</f>
        <v/>
      </c>
      <c r="B287" s="9" t="s">
        <v>24</v>
      </c>
      <c r="C287" s="9" t="s">
        <v>25</v>
      </c>
      <c r="D287" s="14" t="s">
        <v>26</v>
      </c>
      <c r="E287" s="8" t="s">
        <v>23</v>
      </c>
      <c r="F287" s="15"/>
      <c r="G287" s="15">
        <v>850</v>
      </c>
      <c r="H287" s="8">
        <f t="shared" si="59"/>
        <v>0</v>
      </c>
      <c r="J287" s="5" t="str">
        <f t="shared" si="63"/>
        <v/>
      </c>
      <c r="K287" s="5" t="str">
        <f t="shared" si="62"/>
        <v/>
      </c>
      <c r="M287" s="1">
        <v>8.3</v>
      </c>
    </row>
    <row r="288" s="1" customFormat="1" hidden="1" spans="1:13">
      <c r="A288" s="8" t="str">
        <f>IF(L288&lt;&gt;"",SUBTOTAL(103,$L$3:L288),"")</f>
        <v/>
      </c>
      <c r="B288" s="9" t="s">
        <v>24</v>
      </c>
      <c r="C288" s="9" t="s">
        <v>27</v>
      </c>
      <c r="D288" s="14" t="s">
        <v>26</v>
      </c>
      <c r="E288" s="8" t="s">
        <v>23</v>
      </c>
      <c r="F288" s="15"/>
      <c r="G288" s="15">
        <v>750</v>
      </c>
      <c r="H288" s="8">
        <f t="shared" si="59"/>
        <v>0</v>
      </c>
      <c r="J288" s="5" t="str">
        <f t="shared" si="63"/>
        <v/>
      </c>
      <c r="K288" s="5" t="str">
        <f t="shared" si="62"/>
        <v/>
      </c>
      <c r="M288" s="1">
        <v>1.25</v>
      </c>
    </row>
    <row r="289" s="1" customFormat="1" hidden="1" spans="1:13">
      <c r="A289" s="8" t="str">
        <f>IF(L289&lt;&gt;"",SUBTOTAL(103,$L$3:L289),"")</f>
        <v/>
      </c>
      <c r="B289" s="9" t="s">
        <v>28</v>
      </c>
      <c r="C289" s="9" t="s">
        <v>29</v>
      </c>
      <c r="D289" s="14" t="s">
        <v>30</v>
      </c>
      <c r="E289" s="8" t="s">
        <v>23</v>
      </c>
      <c r="F289" s="15"/>
      <c r="G289" s="15">
        <v>630</v>
      </c>
      <c r="H289" s="8">
        <f t="shared" si="59"/>
        <v>0</v>
      </c>
      <c r="J289" s="5" t="str">
        <f t="shared" si="63"/>
        <v/>
      </c>
      <c r="K289" s="5" t="str">
        <f t="shared" si="62"/>
        <v/>
      </c>
      <c r="M289" s="1">
        <v>1.25</v>
      </c>
    </row>
    <row r="290" s="1" customFormat="1" ht="27" hidden="1" spans="1:13">
      <c r="A290" s="8" t="str">
        <f>IF(L290&lt;&gt;"",SUBTOTAL(103,$L$3:L290),"")</f>
        <v/>
      </c>
      <c r="B290" s="9" t="s">
        <v>31</v>
      </c>
      <c r="C290" s="9" t="s">
        <v>32</v>
      </c>
      <c r="D290" s="14" t="s">
        <v>33</v>
      </c>
      <c r="E290" s="8" t="s">
        <v>14</v>
      </c>
      <c r="F290" s="15"/>
      <c r="G290" s="15">
        <v>60</v>
      </c>
      <c r="H290" s="8">
        <f t="shared" si="59"/>
        <v>0</v>
      </c>
      <c r="J290" s="5" t="str">
        <f t="shared" si="63"/>
        <v/>
      </c>
      <c r="K290" s="5" t="str">
        <f t="shared" si="62"/>
        <v/>
      </c>
      <c r="M290" s="1">
        <v>6.76</v>
      </c>
    </row>
    <row r="291" s="1" customFormat="1" hidden="1" spans="1:13">
      <c r="A291" s="8" t="str">
        <f>IF(L291&lt;&gt;"",SUBTOTAL(103,$L$3:L291),"")</f>
        <v/>
      </c>
      <c r="B291" s="9" t="s">
        <v>34</v>
      </c>
      <c r="C291" s="9" t="s">
        <v>35</v>
      </c>
      <c r="D291" s="14" t="s">
        <v>36</v>
      </c>
      <c r="E291" s="8" t="s">
        <v>19</v>
      </c>
      <c r="F291" s="15"/>
      <c r="G291" s="15">
        <v>180</v>
      </c>
      <c r="H291" s="8">
        <f t="shared" si="59"/>
        <v>0</v>
      </c>
      <c r="J291" s="5" t="str">
        <f t="shared" si="63"/>
        <v/>
      </c>
      <c r="K291" s="5" t="str">
        <f t="shared" si="62"/>
        <v/>
      </c>
      <c r="M291" s="1">
        <v>1</v>
      </c>
    </row>
    <row r="292" hidden="1" spans="1:13">
      <c r="A292" s="8" t="str">
        <f>IF(L292&lt;&gt;"",SUBTOTAL(103,$L$3:L292),"")</f>
        <v/>
      </c>
      <c r="B292" s="12" t="s">
        <v>45</v>
      </c>
      <c r="C292" s="9"/>
      <c r="D292" s="8"/>
      <c r="E292" s="8"/>
      <c r="F292" s="8"/>
      <c r="G292" s="8"/>
      <c r="H292" s="8"/>
      <c r="J292" s="5">
        <v>2</v>
      </c>
      <c r="L292" s="1"/>
    </row>
    <row r="293" s="1" customFormat="1" ht="40.5" hidden="1" spans="1:13">
      <c r="A293" s="8" t="str">
        <f>IF(L293&lt;&gt;"",SUBTOTAL(103,$L$3:L293),"")</f>
        <v/>
      </c>
      <c r="B293" s="9" t="s">
        <v>11</v>
      </c>
      <c r="C293" s="9" t="s">
        <v>12</v>
      </c>
      <c r="D293" s="8" t="s">
        <v>13</v>
      </c>
      <c r="E293" s="8" t="s">
        <v>14</v>
      </c>
      <c r="F293" s="8"/>
      <c r="G293" s="8">
        <v>820</v>
      </c>
      <c r="H293" s="8">
        <f t="shared" si="59"/>
        <v>0</v>
      </c>
      <c r="J293" s="5" t="str">
        <f>IF(F293&gt;0,3,"")</f>
        <v/>
      </c>
      <c r="K293" s="5" t="str">
        <f t="shared" ref="K293:K301" si="64">IF(F293&gt;0,3,"")</f>
        <v/>
      </c>
    </row>
    <row r="294" s="1" customFormat="1" ht="27" hidden="1" spans="1:13">
      <c r="A294" s="8" t="str">
        <f>IF(L294&lt;&gt;"",SUBTOTAL(103,$L$3:L294),"")</f>
        <v/>
      </c>
      <c r="B294" s="9" t="s">
        <v>83</v>
      </c>
      <c r="C294" s="9" t="s">
        <v>84</v>
      </c>
      <c r="D294" s="8" t="s">
        <v>18</v>
      </c>
      <c r="E294" s="8" t="s">
        <v>85</v>
      </c>
      <c r="F294" s="8"/>
      <c r="G294" s="8">
        <v>550</v>
      </c>
      <c r="H294" s="8">
        <f t="shared" si="59"/>
        <v>0</v>
      </c>
      <c r="J294" s="5" t="str">
        <f>IF(F294&gt;0,3,"")</f>
        <v/>
      </c>
      <c r="K294" s="5" t="str">
        <f t="shared" si="64"/>
        <v/>
      </c>
    </row>
    <row r="295" hidden="1" spans="1:13">
      <c r="A295" s="8" t="str">
        <f>IF(L295&lt;&gt;"",SUBTOTAL(103,$L$3:L295),"")</f>
        <v/>
      </c>
      <c r="B295" s="13" t="s">
        <v>46</v>
      </c>
      <c r="C295" s="9"/>
      <c r="D295" s="8"/>
      <c r="E295" s="8"/>
      <c r="F295" s="8"/>
      <c r="G295" s="8"/>
      <c r="H295" s="8"/>
      <c r="J295" s="5">
        <v>2</v>
      </c>
      <c r="L295" s="1"/>
    </row>
    <row r="296" s="1" customFormat="1" ht="27" hidden="1" spans="1:13">
      <c r="A296" s="8" t="str">
        <f>IF(L296&lt;&gt;"",SUBTOTAL(103,$L$3:L296),"")</f>
        <v/>
      </c>
      <c r="B296" s="9" t="s">
        <v>20</v>
      </c>
      <c r="C296" s="9" t="s">
        <v>21</v>
      </c>
      <c r="D296" s="14" t="s">
        <v>22</v>
      </c>
      <c r="E296" s="8" t="s">
        <v>23</v>
      </c>
      <c r="F296" s="15"/>
      <c r="G296" s="15">
        <v>2900</v>
      </c>
      <c r="H296" s="8">
        <f t="shared" si="59"/>
        <v>0</v>
      </c>
      <c r="J296" s="5" t="str">
        <f t="shared" ref="J296:J301" si="65">IF(F296&gt;0,3,"")</f>
        <v/>
      </c>
      <c r="K296" s="5" t="str">
        <f t="shared" si="64"/>
        <v/>
      </c>
      <c r="M296" s="1">
        <v>4.4</v>
      </c>
    </row>
    <row r="297" s="1" customFormat="1" hidden="1" spans="1:13">
      <c r="A297" s="8" t="str">
        <f>IF(L297&lt;&gt;"",SUBTOTAL(103,$L$3:L297),"")</f>
        <v/>
      </c>
      <c r="B297" s="9" t="s">
        <v>24</v>
      </c>
      <c r="C297" s="9" t="s">
        <v>25</v>
      </c>
      <c r="D297" s="14" t="s">
        <v>26</v>
      </c>
      <c r="E297" s="8" t="s">
        <v>23</v>
      </c>
      <c r="F297" s="15"/>
      <c r="G297" s="15">
        <v>850</v>
      </c>
      <c r="H297" s="8">
        <f t="shared" si="59"/>
        <v>0</v>
      </c>
      <c r="J297" s="5" t="str">
        <f t="shared" si="65"/>
        <v/>
      </c>
      <c r="K297" s="5" t="str">
        <f t="shared" si="64"/>
        <v/>
      </c>
      <c r="M297" s="1">
        <v>9.3</v>
      </c>
    </row>
    <row r="298" s="1" customFormat="1" hidden="1" spans="1:13">
      <c r="A298" s="8" t="str">
        <f>IF(L298&lt;&gt;"",SUBTOTAL(103,$L$3:L298),"")</f>
        <v/>
      </c>
      <c r="B298" s="9" t="s">
        <v>24</v>
      </c>
      <c r="C298" s="9" t="s">
        <v>27</v>
      </c>
      <c r="D298" s="14" t="s">
        <v>26</v>
      </c>
      <c r="E298" s="8" t="s">
        <v>23</v>
      </c>
      <c r="F298" s="15"/>
      <c r="G298" s="15">
        <v>750</v>
      </c>
      <c r="H298" s="8">
        <f t="shared" si="59"/>
        <v>0</v>
      </c>
      <c r="J298" s="5" t="str">
        <f t="shared" si="65"/>
        <v/>
      </c>
      <c r="K298" s="5" t="str">
        <f t="shared" si="64"/>
        <v/>
      </c>
      <c r="M298" s="1">
        <v>1.25</v>
      </c>
    </row>
    <row r="299" s="1" customFormat="1" hidden="1" spans="1:13">
      <c r="A299" s="8" t="str">
        <f>IF(L299&lt;&gt;"",SUBTOTAL(103,$L$3:L299),"")</f>
        <v/>
      </c>
      <c r="B299" s="9" t="s">
        <v>28</v>
      </c>
      <c r="C299" s="9" t="s">
        <v>29</v>
      </c>
      <c r="D299" s="14" t="s">
        <v>30</v>
      </c>
      <c r="E299" s="8" t="s">
        <v>23</v>
      </c>
      <c r="F299" s="15"/>
      <c r="G299" s="15">
        <v>630</v>
      </c>
      <c r="H299" s="8">
        <f t="shared" si="59"/>
        <v>0</v>
      </c>
      <c r="J299" s="5" t="str">
        <f t="shared" si="65"/>
        <v/>
      </c>
      <c r="K299" s="5" t="str">
        <f t="shared" si="64"/>
        <v/>
      </c>
      <c r="M299" s="1">
        <v>1.26</v>
      </c>
    </row>
    <row r="300" s="1" customFormat="1" ht="27" hidden="1" spans="1:13">
      <c r="A300" s="8" t="str">
        <f>IF(L300&lt;&gt;"",SUBTOTAL(103,$L$3:L300),"")</f>
        <v/>
      </c>
      <c r="B300" s="9" t="s">
        <v>31</v>
      </c>
      <c r="C300" s="9" t="s">
        <v>32</v>
      </c>
      <c r="D300" s="14" t="s">
        <v>33</v>
      </c>
      <c r="E300" s="8" t="s">
        <v>14</v>
      </c>
      <c r="F300" s="15"/>
      <c r="G300" s="15">
        <v>60</v>
      </c>
      <c r="H300" s="8">
        <f t="shared" si="59"/>
        <v>0</v>
      </c>
      <c r="J300" s="5" t="str">
        <f t="shared" si="65"/>
        <v/>
      </c>
      <c r="K300" s="5" t="str">
        <f t="shared" si="64"/>
        <v/>
      </c>
      <c r="M300" s="1">
        <v>7</v>
      </c>
    </row>
    <row r="301" s="1" customFormat="1" hidden="1" spans="1:13">
      <c r="A301" s="8" t="str">
        <f>IF(L301&lt;&gt;"",SUBTOTAL(103,$L$3:L301),"")</f>
        <v/>
      </c>
      <c r="B301" s="9" t="s">
        <v>34</v>
      </c>
      <c r="C301" s="9" t="s">
        <v>35</v>
      </c>
      <c r="D301" s="14" t="s">
        <v>36</v>
      </c>
      <c r="E301" s="8" t="s">
        <v>19</v>
      </c>
      <c r="F301" s="15"/>
      <c r="G301" s="15">
        <v>180</v>
      </c>
      <c r="H301" s="8">
        <f t="shared" si="59"/>
        <v>0</v>
      </c>
      <c r="J301" s="5" t="str">
        <f t="shared" si="65"/>
        <v/>
      </c>
      <c r="K301" s="5" t="str">
        <f t="shared" si="64"/>
        <v/>
      </c>
      <c r="M301" s="1">
        <v>1</v>
      </c>
    </row>
    <row r="302" spans="1:13">
      <c r="A302" s="8">
        <f>IF(L302&lt;&gt;"",SUBTOTAL(103,$L$3:L302),"")</f>
        <v>7</v>
      </c>
      <c r="B302" s="11" t="s">
        <v>54</v>
      </c>
      <c r="C302" s="9"/>
      <c r="D302" s="8"/>
      <c r="E302" s="8"/>
      <c r="F302" s="8"/>
      <c r="G302" s="8"/>
      <c r="H302" s="8"/>
      <c r="J302" s="5">
        <v>1</v>
      </c>
      <c r="K302" s="5">
        <v>1</v>
      </c>
      <c r="L302" s="5">
        <v>1</v>
      </c>
    </row>
    <row r="303" hidden="1" spans="1:13">
      <c r="A303" s="8" t="str">
        <f>IF(L303&lt;&gt;"",SUBTOTAL(103,$L$3:L303),"")</f>
        <v/>
      </c>
      <c r="B303" s="16" t="s">
        <v>104</v>
      </c>
      <c r="C303" s="9"/>
      <c r="D303" s="8"/>
      <c r="E303" s="8"/>
      <c r="F303" s="8"/>
      <c r="G303" s="8"/>
      <c r="H303" s="8"/>
      <c r="J303" s="5">
        <v>2</v>
      </c>
      <c r="L303" s="1"/>
    </row>
    <row r="304" s="1" customFormat="1" ht="40.5" hidden="1" spans="1:13">
      <c r="A304" s="8" t="str">
        <f>IF(L304&lt;&gt;"",SUBTOTAL(103,$L$3:L304),"")</f>
        <v/>
      </c>
      <c r="B304" s="9" t="s">
        <v>11</v>
      </c>
      <c r="C304" s="9" t="s">
        <v>12</v>
      </c>
      <c r="D304" s="8" t="s">
        <v>13</v>
      </c>
      <c r="E304" s="8" t="s">
        <v>14</v>
      </c>
      <c r="F304" s="8"/>
      <c r="G304" s="8">
        <v>820</v>
      </c>
      <c r="H304" s="8">
        <f t="shared" si="59"/>
        <v>0</v>
      </c>
      <c r="J304" s="5" t="str">
        <f>IF(F304&gt;0,3,"")</f>
        <v/>
      </c>
      <c r="K304" s="5" t="str">
        <f t="shared" ref="K304:K308" si="66">IF(F304&gt;0,3,"")</f>
        <v/>
      </c>
    </row>
    <row r="305" s="1" customFormat="1" ht="27" hidden="1" spans="1:12">
      <c r="A305" s="8" t="str">
        <f>IF(L305&lt;&gt;"",SUBTOTAL(103,$L$3:L305),"")</f>
        <v/>
      </c>
      <c r="B305" s="9" t="s">
        <v>83</v>
      </c>
      <c r="C305" s="9" t="s">
        <v>84</v>
      </c>
      <c r="D305" s="8" t="s">
        <v>18</v>
      </c>
      <c r="E305" s="8" t="s">
        <v>85</v>
      </c>
      <c r="F305" s="8"/>
      <c r="G305" s="8">
        <v>550</v>
      </c>
      <c r="H305" s="8">
        <f t="shared" si="59"/>
        <v>0</v>
      </c>
      <c r="J305" s="5" t="str">
        <f>IF(F305&gt;0,3,"")</f>
        <v/>
      </c>
      <c r="K305" s="5" t="str">
        <f t="shared" si="66"/>
        <v/>
      </c>
    </row>
    <row r="306" hidden="1" spans="1:12">
      <c r="A306" s="8" t="str">
        <f>IF(L306&lt;&gt;"",SUBTOTAL(103,$L$3:L306),"")</f>
        <v/>
      </c>
      <c r="B306" s="12" t="s">
        <v>51</v>
      </c>
      <c r="C306" s="9"/>
      <c r="D306" s="8"/>
      <c r="E306" s="8"/>
      <c r="F306" s="8"/>
      <c r="G306" s="8"/>
      <c r="H306" s="8"/>
      <c r="J306" s="5">
        <v>2</v>
      </c>
      <c r="L306" s="1"/>
    </row>
    <row r="307" s="1" customFormat="1" ht="40.5" hidden="1" spans="1:12">
      <c r="A307" s="8" t="str">
        <f>IF(L307&lt;&gt;"",SUBTOTAL(103,$L$3:L307),"")</f>
        <v/>
      </c>
      <c r="B307" s="9" t="s">
        <v>11</v>
      </c>
      <c r="C307" s="9" t="s">
        <v>12</v>
      </c>
      <c r="D307" s="8" t="s">
        <v>13</v>
      </c>
      <c r="E307" s="8" t="s">
        <v>14</v>
      </c>
      <c r="F307" s="8"/>
      <c r="G307" s="8">
        <v>820</v>
      </c>
      <c r="H307" s="8">
        <f t="shared" si="59"/>
        <v>0</v>
      </c>
      <c r="J307" s="5" t="str">
        <f>IF(F307&gt;0,3,"")</f>
        <v/>
      </c>
      <c r="K307" s="5" t="str">
        <f t="shared" si="66"/>
        <v/>
      </c>
    </row>
    <row r="308" s="1" customFormat="1" ht="27" hidden="1" spans="1:12">
      <c r="A308" s="8" t="str">
        <f>IF(L308&lt;&gt;"",SUBTOTAL(103,$L$3:L308),"")</f>
        <v/>
      </c>
      <c r="B308" s="9" t="s">
        <v>83</v>
      </c>
      <c r="C308" s="9" t="s">
        <v>84</v>
      </c>
      <c r="D308" s="8" t="s">
        <v>18</v>
      </c>
      <c r="E308" s="8" t="s">
        <v>85</v>
      </c>
      <c r="F308" s="8"/>
      <c r="G308" s="8">
        <v>550</v>
      </c>
      <c r="H308" s="8">
        <f t="shared" si="59"/>
        <v>0</v>
      </c>
      <c r="J308" s="5" t="str">
        <f>IF(F308&gt;0,3,"")</f>
        <v/>
      </c>
      <c r="K308" s="5" t="str">
        <f t="shared" si="66"/>
        <v/>
      </c>
    </row>
    <row r="309" spans="1:12">
      <c r="A309" s="8" t="str">
        <f>IF(L309&lt;&gt;"",SUBTOTAL(103,$L$3:L309),"")</f>
        <v/>
      </c>
      <c r="B309" s="13" t="s">
        <v>48</v>
      </c>
      <c r="C309" s="9"/>
      <c r="D309" s="8"/>
      <c r="E309" s="8"/>
      <c r="F309" s="8"/>
      <c r="G309" s="8"/>
      <c r="H309" s="8"/>
      <c r="J309" s="5">
        <v>2</v>
      </c>
      <c r="K309" s="5">
        <v>2</v>
      </c>
      <c r="L309" s="1"/>
    </row>
    <row r="310" s="1" customFormat="1" ht="27" spans="1:12">
      <c r="A310" s="8" t="str">
        <f>IF(L310&lt;&gt;"",SUBTOTAL(103,$L$3:L310),"")</f>
        <v/>
      </c>
      <c r="B310" s="9" t="s">
        <v>20</v>
      </c>
      <c r="C310" s="9" t="s">
        <v>21</v>
      </c>
      <c r="D310" s="14" t="s">
        <v>22</v>
      </c>
      <c r="E310" s="8" t="s">
        <v>23</v>
      </c>
      <c r="F310" s="15">
        <v>1.7</v>
      </c>
      <c r="G310" s="15">
        <v>2900</v>
      </c>
      <c r="H310" s="8">
        <f t="shared" si="59"/>
        <v>4930</v>
      </c>
      <c r="J310" s="5">
        <f t="shared" ref="J310:J315" si="67">IF(F310&gt;0,3,"")</f>
        <v>3</v>
      </c>
      <c r="K310" s="5">
        <f t="shared" ref="K310:K315" si="68">IF(F310&gt;0,3,"")</f>
        <v>3</v>
      </c>
    </row>
    <row r="311" s="1" customFormat="1" spans="1:12">
      <c r="A311" s="8" t="str">
        <f>IF(L311&lt;&gt;"",SUBTOTAL(103,$L$3:L311),"")</f>
        <v/>
      </c>
      <c r="B311" s="9" t="s">
        <v>24</v>
      </c>
      <c r="C311" s="9" t="s">
        <v>25</v>
      </c>
      <c r="D311" s="14" t="s">
        <v>26</v>
      </c>
      <c r="E311" s="8" t="s">
        <v>23</v>
      </c>
      <c r="F311" s="15">
        <v>4.15</v>
      </c>
      <c r="G311" s="15">
        <v>850</v>
      </c>
      <c r="H311" s="8">
        <f t="shared" si="59"/>
        <v>3527.5</v>
      </c>
      <c r="J311" s="5">
        <f t="shared" si="67"/>
        <v>3</v>
      </c>
      <c r="K311" s="5">
        <f t="shared" si="68"/>
        <v>3</v>
      </c>
    </row>
    <row r="312" s="1" customFormat="1" spans="1:12">
      <c r="A312" s="8" t="str">
        <f>IF(L312&lt;&gt;"",SUBTOTAL(103,$L$3:L312),"")</f>
        <v/>
      </c>
      <c r="B312" s="9" t="s">
        <v>24</v>
      </c>
      <c r="C312" s="9" t="s">
        <v>27</v>
      </c>
      <c r="D312" s="14" t="s">
        <v>26</v>
      </c>
      <c r="E312" s="8" t="s">
        <v>23</v>
      </c>
      <c r="F312" s="15">
        <v>0.65</v>
      </c>
      <c r="G312" s="15">
        <v>750</v>
      </c>
      <c r="H312" s="8">
        <f t="shared" si="59"/>
        <v>487.5</v>
      </c>
      <c r="J312" s="5">
        <f t="shared" si="67"/>
        <v>3</v>
      </c>
      <c r="K312" s="5">
        <f t="shared" si="68"/>
        <v>3</v>
      </c>
    </row>
    <row r="313" s="1" customFormat="1" spans="1:12">
      <c r="A313" s="8" t="str">
        <f>IF(L313&lt;&gt;"",SUBTOTAL(103,$L$3:L313),"")</f>
        <v/>
      </c>
      <c r="B313" s="9" t="s">
        <v>28</v>
      </c>
      <c r="C313" s="9" t="s">
        <v>29</v>
      </c>
      <c r="D313" s="14" t="s">
        <v>30</v>
      </c>
      <c r="E313" s="8" t="s">
        <v>23</v>
      </c>
      <c r="F313" s="15">
        <v>0.65</v>
      </c>
      <c r="G313" s="15">
        <v>630</v>
      </c>
      <c r="H313" s="8">
        <f t="shared" si="59"/>
        <v>409.5</v>
      </c>
      <c r="J313" s="5">
        <f t="shared" si="67"/>
        <v>3</v>
      </c>
      <c r="K313" s="5">
        <f t="shared" si="68"/>
        <v>3</v>
      </c>
    </row>
    <row r="314" s="1" customFormat="1" ht="27" spans="1:12">
      <c r="A314" s="8" t="str">
        <f>IF(L314&lt;&gt;"",SUBTOTAL(103,$L$3:L314),"")</f>
        <v/>
      </c>
      <c r="B314" s="9" t="s">
        <v>31</v>
      </c>
      <c r="C314" s="9" t="s">
        <v>32</v>
      </c>
      <c r="D314" s="14" t="s">
        <v>33</v>
      </c>
      <c r="E314" s="8" t="s">
        <v>14</v>
      </c>
      <c r="F314" s="15">
        <v>4</v>
      </c>
      <c r="G314" s="15">
        <v>60</v>
      </c>
      <c r="H314" s="8">
        <f t="shared" si="59"/>
        <v>240</v>
      </c>
      <c r="J314" s="5">
        <f t="shared" si="67"/>
        <v>3</v>
      </c>
      <c r="K314" s="5">
        <f t="shared" si="68"/>
        <v>3</v>
      </c>
    </row>
    <row r="315" s="1" customFormat="1" spans="1:12">
      <c r="A315" s="8" t="str">
        <f>IF(L315&lt;&gt;"",SUBTOTAL(103,$L$3:L315),"")</f>
        <v/>
      </c>
      <c r="B315" s="9" t="s">
        <v>34</v>
      </c>
      <c r="C315" s="9" t="s">
        <v>35</v>
      </c>
      <c r="D315" s="14" t="s">
        <v>36</v>
      </c>
      <c r="E315" s="8" t="s">
        <v>19</v>
      </c>
      <c r="F315" s="15">
        <v>1</v>
      </c>
      <c r="G315" s="15">
        <v>180</v>
      </c>
      <c r="H315" s="8">
        <f t="shared" si="59"/>
        <v>180</v>
      </c>
      <c r="J315" s="5">
        <f t="shared" si="67"/>
        <v>3</v>
      </c>
      <c r="K315" s="5">
        <f t="shared" si="68"/>
        <v>3</v>
      </c>
    </row>
    <row r="316" hidden="1" spans="1:12">
      <c r="A316" s="8" t="str">
        <f>IF(L316&lt;&gt;"",SUBTOTAL(103,$L$3:L316),"")</f>
        <v/>
      </c>
      <c r="B316" s="12" t="s">
        <v>45</v>
      </c>
      <c r="C316" s="9"/>
      <c r="D316" s="8"/>
      <c r="E316" s="8"/>
      <c r="F316" s="8"/>
      <c r="G316" s="8"/>
      <c r="H316" s="8"/>
      <c r="J316" s="5">
        <v>2</v>
      </c>
      <c r="L316" s="1"/>
    </row>
    <row r="317" s="1" customFormat="1" ht="40.5" hidden="1" spans="1:12">
      <c r="A317" s="8" t="str">
        <f>IF(L317&lt;&gt;"",SUBTOTAL(103,$L$3:L317),"")</f>
        <v/>
      </c>
      <c r="B317" s="9" t="s">
        <v>11</v>
      </c>
      <c r="C317" s="9" t="s">
        <v>12</v>
      </c>
      <c r="D317" s="8" t="s">
        <v>13</v>
      </c>
      <c r="E317" s="8" t="s">
        <v>14</v>
      </c>
      <c r="F317" s="8"/>
      <c r="G317" s="8">
        <v>820</v>
      </c>
      <c r="H317" s="8">
        <f t="shared" si="59"/>
        <v>0</v>
      </c>
      <c r="J317" s="5" t="str">
        <f>IF(F317&gt;0,3,"")</f>
        <v/>
      </c>
      <c r="K317" s="5" t="str">
        <f t="shared" ref="K317:K325" si="69">IF(F317&gt;0,3,"")</f>
        <v/>
      </c>
    </row>
    <row r="318" s="1" customFormat="1" ht="27" hidden="1" spans="1:12">
      <c r="A318" s="8" t="str">
        <f>IF(L318&lt;&gt;"",SUBTOTAL(103,$L$3:L318),"")</f>
        <v/>
      </c>
      <c r="B318" s="9" t="s">
        <v>83</v>
      </c>
      <c r="C318" s="9" t="s">
        <v>84</v>
      </c>
      <c r="D318" s="8" t="s">
        <v>18</v>
      </c>
      <c r="E318" s="8" t="s">
        <v>85</v>
      </c>
      <c r="F318" s="8"/>
      <c r="G318" s="8">
        <v>550</v>
      </c>
      <c r="H318" s="8">
        <f t="shared" si="59"/>
        <v>0</v>
      </c>
      <c r="J318" s="5" t="str">
        <f>IF(F318&gt;0,3,"")</f>
        <v/>
      </c>
      <c r="K318" s="5" t="str">
        <f t="shared" si="69"/>
        <v/>
      </c>
    </row>
    <row r="319" hidden="1" spans="1:12">
      <c r="A319" s="8" t="str">
        <f>IF(L319&lt;&gt;"",SUBTOTAL(103,$L$3:L319),"")</f>
        <v/>
      </c>
      <c r="B319" s="13" t="s">
        <v>46</v>
      </c>
      <c r="C319" s="9"/>
      <c r="D319" s="8"/>
      <c r="E319" s="8"/>
      <c r="F319" s="8"/>
      <c r="G319" s="8"/>
      <c r="H319" s="8"/>
      <c r="J319" s="5">
        <v>2</v>
      </c>
      <c r="L319" s="1"/>
    </row>
    <row r="320" s="1" customFormat="1" ht="27" hidden="1" spans="1:12">
      <c r="A320" s="8" t="str">
        <f>IF(L320&lt;&gt;"",SUBTOTAL(103,$L$3:L320),"")</f>
        <v/>
      </c>
      <c r="B320" s="9" t="s">
        <v>20</v>
      </c>
      <c r="C320" s="9" t="s">
        <v>21</v>
      </c>
      <c r="D320" s="14" t="s">
        <v>22</v>
      </c>
      <c r="E320" s="8" t="s">
        <v>23</v>
      </c>
      <c r="F320" s="15"/>
      <c r="G320" s="15">
        <v>2900</v>
      </c>
      <c r="H320" s="8">
        <f t="shared" si="59"/>
        <v>0</v>
      </c>
      <c r="J320" s="5" t="str">
        <f t="shared" ref="J320:J325" si="70">IF(F320&gt;0,3,"")</f>
        <v/>
      </c>
      <c r="K320" s="5" t="str">
        <f t="shared" si="69"/>
        <v/>
      </c>
    </row>
    <row r="321" s="1" customFormat="1" hidden="1" spans="1:12">
      <c r="A321" s="8" t="str">
        <f>IF(L321&lt;&gt;"",SUBTOTAL(103,$L$3:L321),"")</f>
        <v/>
      </c>
      <c r="B321" s="9" t="s">
        <v>24</v>
      </c>
      <c r="C321" s="9" t="s">
        <v>25</v>
      </c>
      <c r="D321" s="14" t="s">
        <v>26</v>
      </c>
      <c r="E321" s="8" t="s">
        <v>23</v>
      </c>
      <c r="F321" s="15"/>
      <c r="G321" s="15">
        <v>850</v>
      </c>
      <c r="H321" s="8">
        <f t="shared" si="59"/>
        <v>0</v>
      </c>
      <c r="J321" s="5" t="str">
        <f t="shared" si="70"/>
        <v/>
      </c>
      <c r="K321" s="5" t="str">
        <f t="shared" si="69"/>
        <v/>
      </c>
    </row>
    <row r="322" s="1" customFormat="1" hidden="1" spans="1:12">
      <c r="A322" s="8" t="str">
        <f>IF(L322&lt;&gt;"",SUBTOTAL(103,$L$3:L322),"")</f>
        <v/>
      </c>
      <c r="B322" s="9" t="s">
        <v>24</v>
      </c>
      <c r="C322" s="9" t="s">
        <v>27</v>
      </c>
      <c r="D322" s="14" t="s">
        <v>26</v>
      </c>
      <c r="E322" s="8" t="s">
        <v>23</v>
      </c>
      <c r="F322" s="15"/>
      <c r="G322" s="15">
        <v>750</v>
      </c>
      <c r="H322" s="8">
        <f t="shared" si="59"/>
        <v>0</v>
      </c>
      <c r="J322" s="5" t="str">
        <f t="shared" si="70"/>
        <v/>
      </c>
      <c r="K322" s="5" t="str">
        <f t="shared" si="69"/>
        <v/>
      </c>
    </row>
    <row r="323" s="1" customFormat="1" hidden="1" spans="1:12">
      <c r="A323" s="8" t="str">
        <f>IF(L323&lt;&gt;"",SUBTOTAL(103,$L$3:L323),"")</f>
        <v/>
      </c>
      <c r="B323" s="9" t="s">
        <v>28</v>
      </c>
      <c r="C323" s="9" t="s">
        <v>29</v>
      </c>
      <c r="D323" s="14" t="s">
        <v>30</v>
      </c>
      <c r="E323" s="8" t="s">
        <v>23</v>
      </c>
      <c r="F323" s="15"/>
      <c r="G323" s="15">
        <v>630</v>
      </c>
      <c r="H323" s="8">
        <f t="shared" si="59"/>
        <v>0</v>
      </c>
      <c r="J323" s="5" t="str">
        <f t="shared" si="70"/>
        <v/>
      </c>
      <c r="K323" s="5" t="str">
        <f t="shared" si="69"/>
        <v/>
      </c>
    </row>
    <row r="324" s="1" customFormat="1" ht="27" hidden="1" spans="1:12">
      <c r="A324" s="8" t="str">
        <f>IF(L324&lt;&gt;"",SUBTOTAL(103,$L$3:L324),"")</f>
        <v/>
      </c>
      <c r="B324" s="9" t="s">
        <v>31</v>
      </c>
      <c r="C324" s="9" t="s">
        <v>32</v>
      </c>
      <c r="D324" s="14" t="s">
        <v>33</v>
      </c>
      <c r="E324" s="8" t="s">
        <v>14</v>
      </c>
      <c r="F324" s="15"/>
      <c r="G324" s="15">
        <v>60</v>
      </c>
      <c r="H324" s="8">
        <f t="shared" si="59"/>
        <v>0</v>
      </c>
      <c r="J324" s="5" t="str">
        <f t="shared" si="70"/>
        <v/>
      </c>
      <c r="K324" s="5" t="str">
        <f t="shared" si="69"/>
        <v/>
      </c>
    </row>
    <row r="325" s="1" customFormat="1" hidden="1" spans="1:12">
      <c r="A325" s="8" t="str">
        <f>IF(L325&lt;&gt;"",SUBTOTAL(103,$L$3:L325),"")</f>
        <v/>
      </c>
      <c r="B325" s="9" t="s">
        <v>34</v>
      </c>
      <c r="C325" s="9" t="s">
        <v>35</v>
      </c>
      <c r="D325" s="14" t="s">
        <v>36</v>
      </c>
      <c r="E325" s="8" t="s">
        <v>19</v>
      </c>
      <c r="F325" s="15"/>
      <c r="G325" s="15">
        <v>180</v>
      </c>
      <c r="H325" s="8">
        <f t="shared" si="59"/>
        <v>0</v>
      </c>
      <c r="J325" s="5" t="str">
        <f t="shared" si="70"/>
        <v/>
      </c>
      <c r="K325" s="5" t="str">
        <f t="shared" si="69"/>
        <v/>
      </c>
    </row>
    <row r="326" hidden="1" spans="1:12">
      <c r="A326" s="8">
        <f>IF(L326&lt;&gt;"",SUBTOTAL(103,$L$3:L326),"")</f>
        <v>7</v>
      </c>
      <c r="B326" s="11" t="s">
        <v>105</v>
      </c>
      <c r="C326" s="9"/>
      <c r="D326" s="8"/>
      <c r="E326" s="8"/>
      <c r="F326" s="8"/>
      <c r="G326" s="8"/>
      <c r="H326" s="8"/>
      <c r="J326" s="5">
        <v>1</v>
      </c>
      <c r="L326" s="5">
        <v>1</v>
      </c>
    </row>
    <row r="327" hidden="1" spans="1:12">
      <c r="A327" s="8" t="str">
        <f>IF(L327&lt;&gt;"",SUBTOTAL(103,$L$3:L327),"")</f>
        <v/>
      </c>
      <c r="B327" s="12" t="s">
        <v>45</v>
      </c>
      <c r="C327" s="9"/>
      <c r="D327" s="8"/>
      <c r="E327" s="8"/>
      <c r="F327" s="8"/>
      <c r="G327" s="8"/>
      <c r="H327" s="8"/>
      <c r="J327" s="5">
        <v>2</v>
      </c>
      <c r="L327" s="1"/>
    </row>
    <row r="328" s="1" customFormat="1" ht="40.5" hidden="1" spans="1:12">
      <c r="A328" s="8" t="str">
        <f>IF(L328&lt;&gt;"",SUBTOTAL(103,$L$3:L328),"")</f>
        <v/>
      </c>
      <c r="B328" s="9" t="s">
        <v>11</v>
      </c>
      <c r="C328" s="9" t="s">
        <v>12</v>
      </c>
      <c r="D328" s="8" t="s">
        <v>13</v>
      </c>
      <c r="E328" s="8" t="s">
        <v>14</v>
      </c>
      <c r="F328" s="8"/>
      <c r="G328" s="8">
        <v>820</v>
      </c>
      <c r="H328" s="8">
        <f t="shared" ref="H327:H390" si="71">ROUND(F328*G328,2)</f>
        <v>0</v>
      </c>
      <c r="J328" s="5" t="str">
        <f>IF(F328&gt;0,3,"")</f>
        <v/>
      </c>
      <c r="K328" s="5" t="str">
        <f t="shared" ref="K328:K336" si="72">IF(F328&gt;0,3,"")</f>
        <v/>
      </c>
    </row>
    <row r="329" s="1" customFormat="1" ht="27" hidden="1" spans="1:12">
      <c r="A329" s="8" t="str">
        <f>IF(L329&lt;&gt;"",SUBTOTAL(103,$L$3:L329),"")</f>
        <v/>
      </c>
      <c r="B329" s="9" t="s">
        <v>83</v>
      </c>
      <c r="C329" s="9" t="s">
        <v>84</v>
      </c>
      <c r="D329" s="8" t="s">
        <v>18</v>
      </c>
      <c r="E329" s="8" t="s">
        <v>85</v>
      </c>
      <c r="F329" s="8"/>
      <c r="G329" s="8">
        <v>550</v>
      </c>
      <c r="H329" s="8">
        <f t="shared" si="71"/>
        <v>0</v>
      </c>
      <c r="J329" s="5" t="str">
        <f>IF(F329&gt;0,3,"")</f>
        <v/>
      </c>
      <c r="K329" s="5" t="str">
        <f t="shared" si="72"/>
        <v/>
      </c>
    </row>
    <row r="330" hidden="1" spans="1:12">
      <c r="A330" s="8" t="str">
        <f>IF(L330&lt;&gt;"",SUBTOTAL(103,$L$3:L330),"")</f>
        <v/>
      </c>
      <c r="B330" s="13" t="s">
        <v>46</v>
      </c>
      <c r="C330" s="9"/>
      <c r="D330" s="8"/>
      <c r="E330" s="8"/>
      <c r="F330" s="8"/>
      <c r="G330" s="8"/>
      <c r="H330" s="8"/>
      <c r="J330" s="5">
        <v>2</v>
      </c>
      <c r="L330" s="1"/>
    </row>
    <row r="331" s="1" customFormat="1" ht="27" hidden="1" spans="1:12">
      <c r="A331" s="8" t="str">
        <f>IF(L331&lt;&gt;"",SUBTOTAL(103,$L$3:L331),"")</f>
        <v/>
      </c>
      <c r="B331" s="9" t="s">
        <v>20</v>
      </c>
      <c r="C331" s="9" t="s">
        <v>21</v>
      </c>
      <c r="D331" s="14" t="s">
        <v>22</v>
      </c>
      <c r="E331" s="8" t="s">
        <v>23</v>
      </c>
      <c r="F331" s="15"/>
      <c r="G331" s="15">
        <v>2900</v>
      </c>
      <c r="H331" s="8">
        <f t="shared" si="71"/>
        <v>0</v>
      </c>
      <c r="J331" s="5" t="str">
        <f t="shared" ref="J331:J336" si="73">IF(F331&gt;0,3,"")</f>
        <v/>
      </c>
      <c r="K331" s="5" t="str">
        <f t="shared" si="72"/>
        <v/>
      </c>
    </row>
    <row r="332" s="1" customFormat="1" hidden="1" spans="1:12">
      <c r="A332" s="8" t="str">
        <f>IF(L332&lt;&gt;"",SUBTOTAL(103,$L$3:L332),"")</f>
        <v/>
      </c>
      <c r="B332" s="9" t="s">
        <v>24</v>
      </c>
      <c r="C332" s="9" t="s">
        <v>25</v>
      </c>
      <c r="D332" s="14" t="s">
        <v>26</v>
      </c>
      <c r="E332" s="8" t="s">
        <v>23</v>
      </c>
      <c r="F332" s="15"/>
      <c r="G332" s="15">
        <v>850</v>
      </c>
      <c r="H332" s="8">
        <f t="shared" si="71"/>
        <v>0</v>
      </c>
      <c r="J332" s="5" t="str">
        <f t="shared" si="73"/>
        <v/>
      </c>
      <c r="K332" s="5" t="str">
        <f t="shared" si="72"/>
        <v/>
      </c>
    </row>
    <row r="333" s="1" customFormat="1" hidden="1" spans="1:12">
      <c r="A333" s="8" t="str">
        <f>IF(L333&lt;&gt;"",SUBTOTAL(103,$L$3:L333),"")</f>
        <v/>
      </c>
      <c r="B333" s="9" t="s">
        <v>24</v>
      </c>
      <c r="C333" s="9" t="s">
        <v>27</v>
      </c>
      <c r="D333" s="14" t="s">
        <v>26</v>
      </c>
      <c r="E333" s="8" t="s">
        <v>23</v>
      </c>
      <c r="F333" s="15"/>
      <c r="G333" s="15">
        <v>750</v>
      </c>
      <c r="H333" s="8">
        <f t="shared" si="71"/>
        <v>0</v>
      </c>
      <c r="J333" s="5" t="str">
        <f t="shared" si="73"/>
        <v/>
      </c>
      <c r="K333" s="5" t="str">
        <f t="shared" si="72"/>
        <v/>
      </c>
    </row>
    <row r="334" s="1" customFormat="1" hidden="1" spans="1:12">
      <c r="A334" s="8" t="str">
        <f>IF(L334&lt;&gt;"",SUBTOTAL(103,$L$3:L334),"")</f>
        <v/>
      </c>
      <c r="B334" s="9" t="s">
        <v>28</v>
      </c>
      <c r="C334" s="9" t="s">
        <v>29</v>
      </c>
      <c r="D334" s="14" t="s">
        <v>30</v>
      </c>
      <c r="E334" s="8" t="s">
        <v>23</v>
      </c>
      <c r="F334" s="15"/>
      <c r="G334" s="15">
        <v>630</v>
      </c>
      <c r="H334" s="8">
        <f t="shared" si="71"/>
        <v>0</v>
      </c>
      <c r="J334" s="5" t="str">
        <f t="shared" si="73"/>
        <v/>
      </c>
      <c r="K334" s="5" t="str">
        <f t="shared" si="72"/>
        <v/>
      </c>
    </row>
    <row r="335" s="1" customFormat="1" ht="27" hidden="1" spans="1:12">
      <c r="A335" s="8" t="str">
        <f>IF(L335&lt;&gt;"",SUBTOTAL(103,$L$3:L335),"")</f>
        <v/>
      </c>
      <c r="B335" s="9" t="s">
        <v>31</v>
      </c>
      <c r="C335" s="9" t="s">
        <v>32</v>
      </c>
      <c r="D335" s="14" t="s">
        <v>33</v>
      </c>
      <c r="E335" s="8" t="s">
        <v>14</v>
      </c>
      <c r="F335" s="15"/>
      <c r="G335" s="15">
        <v>60</v>
      </c>
      <c r="H335" s="8">
        <f t="shared" si="71"/>
        <v>0</v>
      </c>
      <c r="J335" s="5" t="str">
        <f t="shared" si="73"/>
        <v/>
      </c>
      <c r="K335" s="5" t="str">
        <f t="shared" si="72"/>
        <v/>
      </c>
    </row>
    <row r="336" s="1" customFormat="1" hidden="1" spans="1:12">
      <c r="A336" s="8" t="str">
        <f>IF(L336&lt;&gt;"",SUBTOTAL(103,$L$3:L336),"")</f>
        <v/>
      </c>
      <c r="B336" s="9" t="s">
        <v>34</v>
      </c>
      <c r="C336" s="9" t="s">
        <v>35</v>
      </c>
      <c r="D336" s="14" t="s">
        <v>36</v>
      </c>
      <c r="E336" s="8" t="s">
        <v>19</v>
      </c>
      <c r="F336" s="15"/>
      <c r="G336" s="15">
        <v>180</v>
      </c>
      <c r="H336" s="8">
        <f t="shared" si="71"/>
        <v>0</v>
      </c>
      <c r="J336" s="5" t="str">
        <f t="shared" si="73"/>
        <v/>
      </c>
      <c r="K336" s="5" t="str">
        <f t="shared" si="72"/>
        <v/>
      </c>
    </row>
    <row r="337" hidden="1" spans="1:12">
      <c r="A337" s="8" t="str">
        <f>IF(L337&lt;&gt;"",SUBTOTAL(103,$L$3:L337),"")</f>
        <v/>
      </c>
      <c r="B337" s="12" t="s">
        <v>82</v>
      </c>
      <c r="C337" s="9"/>
      <c r="D337" s="8"/>
      <c r="E337" s="8"/>
      <c r="F337" s="8"/>
      <c r="G337" s="8"/>
      <c r="H337" s="8"/>
      <c r="J337" s="5">
        <v>2</v>
      </c>
      <c r="L337" s="1"/>
    </row>
    <row r="338" s="1" customFormat="1" ht="40.5" hidden="1" spans="1:12">
      <c r="A338" s="8" t="str">
        <f>IF(L338&lt;&gt;"",SUBTOTAL(103,$L$3:L338),"")</f>
        <v/>
      </c>
      <c r="B338" s="9" t="s">
        <v>11</v>
      </c>
      <c r="C338" s="9" t="s">
        <v>12</v>
      </c>
      <c r="D338" s="8" t="s">
        <v>13</v>
      </c>
      <c r="E338" s="8" t="s">
        <v>14</v>
      </c>
      <c r="F338" s="8"/>
      <c r="G338" s="8">
        <v>820</v>
      </c>
      <c r="H338" s="8">
        <f t="shared" si="71"/>
        <v>0</v>
      </c>
      <c r="J338" s="5" t="str">
        <f>IF(F338&gt;0,3,"")</f>
        <v/>
      </c>
      <c r="K338" s="5" t="str">
        <f t="shared" ref="K338:K346" si="74">IF(F338&gt;0,3,"")</f>
        <v/>
      </c>
    </row>
    <row r="339" s="1" customFormat="1" ht="27" hidden="1" spans="1:12">
      <c r="A339" s="8" t="str">
        <f>IF(L339&lt;&gt;"",SUBTOTAL(103,$L$3:L339),"")</f>
        <v/>
      </c>
      <c r="B339" s="9" t="s">
        <v>83</v>
      </c>
      <c r="C339" s="9" t="s">
        <v>84</v>
      </c>
      <c r="D339" s="8" t="s">
        <v>18</v>
      </c>
      <c r="E339" s="8" t="s">
        <v>85</v>
      </c>
      <c r="F339" s="8"/>
      <c r="G339" s="8">
        <v>550</v>
      </c>
      <c r="H339" s="8">
        <f t="shared" si="71"/>
        <v>0</v>
      </c>
      <c r="J339" s="5" t="str">
        <f>IF(F339&gt;0,3,"")</f>
        <v/>
      </c>
      <c r="K339" s="5" t="str">
        <f t="shared" si="74"/>
        <v/>
      </c>
    </row>
    <row r="340" hidden="1" spans="1:12">
      <c r="A340" s="8" t="str">
        <f>IF(L340&lt;&gt;"",SUBTOTAL(103,$L$3:L340),"")</f>
        <v/>
      </c>
      <c r="B340" s="13" t="s">
        <v>86</v>
      </c>
      <c r="C340" s="9"/>
      <c r="D340" s="8"/>
      <c r="E340" s="8"/>
      <c r="F340" s="8"/>
      <c r="G340" s="8"/>
      <c r="H340" s="8"/>
      <c r="J340" s="5">
        <v>2</v>
      </c>
      <c r="L340" s="1"/>
    </row>
    <row r="341" s="1" customFormat="1" ht="27" hidden="1" spans="1:12">
      <c r="A341" s="8" t="str">
        <f>IF(L341&lt;&gt;"",SUBTOTAL(103,$L$3:L341),"")</f>
        <v/>
      </c>
      <c r="B341" s="9" t="s">
        <v>20</v>
      </c>
      <c r="C341" s="9" t="s">
        <v>21</v>
      </c>
      <c r="D341" s="14" t="s">
        <v>22</v>
      </c>
      <c r="E341" s="8" t="s">
        <v>23</v>
      </c>
      <c r="F341" s="15"/>
      <c r="G341" s="15">
        <v>2900</v>
      </c>
      <c r="H341" s="8">
        <f t="shared" si="71"/>
        <v>0</v>
      </c>
      <c r="J341" s="5" t="str">
        <f t="shared" ref="J341:J346" si="75">IF(F341&gt;0,3,"")</f>
        <v/>
      </c>
      <c r="K341" s="5" t="str">
        <f t="shared" si="74"/>
        <v/>
      </c>
    </row>
    <row r="342" s="1" customFormat="1" hidden="1" spans="1:12">
      <c r="A342" s="8" t="str">
        <f>IF(L342&lt;&gt;"",SUBTOTAL(103,$L$3:L342),"")</f>
        <v/>
      </c>
      <c r="B342" s="9" t="s">
        <v>24</v>
      </c>
      <c r="C342" s="9" t="s">
        <v>25</v>
      </c>
      <c r="D342" s="14" t="s">
        <v>26</v>
      </c>
      <c r="E342" s="8" t="s">
        <v>23</v>
      </c>
      <c r="F342" s="15"/>
      <c r="G342" s="15">
        <v>850</v>
      </c>
      <c r="H342" s="8">
        <f t="shared" si="71"/>
        <v>0</v>
      </c>
      <c r="J342" s="5" t="str">
        <f t="shared" si="75"/>
        <v/>
      </c>
      <c r="K342" s="5" t="str">
        <f t="shared" si="74"/>
        <v/>
      </c>
    </row>
    <row r="343" s="1" customFormat="1" hidden="1" spans="1:12">
      <c r="A343" s="8" t="str">
        <f>IF(L343&lt;&gt;"",SUBTOTAL(103,$L$3:L343),"")</f>
        <v/>
      </c>
      <c r="B343" s="9" t="s">
        <v>24</v>
      </c>
      <c r="C343" s="9" t="s">
        <v>27</v>
      </c>
      <c r="D343" s="14" t="s">
        <v>26</v>
      </c>
      <c r="E343" s="8" t="s">
        <v>23</v>
      </c>
      <c r="F343" s="15"/>
      <c r="G343" s="15">
        <v>750</v>
      </c>
      <c r="H343" s="8">
        <f t="shared" si="71"/>
        <v>0</v>
      </c>
      <c r="J343" s="5" t="str">
        <f t="shared" si="75"/>
        <v/>
      </c>
      <c r="K343" s="5" t="str">
        <f t="shared" si="74"/>
        <v/>
      </c>
    </row>
    <row r="344" s="1" customFormat="1" hidden="1" spans="1:12">
      <c r="A344" s="8" t="str">
        <f>IF(L344&lt;&gt;"",SUBTOTAL(103,$L$3:L344),"")</f>
        <v/>
      </c>
      <c r="B344" s="9" t="s">
        <v>28</v>
      </c>
      <c r="C344" s="9" t="s">
        <v>29</v>
      </c>
      <c r="D344" s="14" t="s">
        <v>30</v>
      </c>
      <c r="E344" s="8" t="s">
        <v>23</v>
      </c>
      <c r="F344" s="15"/>
      <c r="G344" s="15">
        <v>630</v>
      </c>
      <c r="H344" s="8">
        <f t="shared" si="71"/>
        <v>0</v>
      </c>
      <c r="J344" s="5" t="str">
        <f t="shared" si="75"/>
        <v/>
      </c>
      <c r="K344" s="5" t="str">
        <f t="shared" si="74"/>
        <v/>
      </c>
    </row>
    <row r="345" s="1" customFormat="1" ht="27" hidden="1" spans="1:12">
      <c r="A345" s="8" t="str">
        <f>IF(L345&lt;&gt;"",SUBTOTAL(103,$L$3:L345),"")</f>
        <v/>
      </c>
      <c r="B345" s="9" t="s">
        <v>31</v>
      </c>
      <c r="C345" s="9" t="s">
        <v>32</v>
      </c>
      <c r="D345" s="14" t="s">
        <v>33</v>
      </c>
      <c r="E345" s="8" t="s">
        <v>14</v>
      </c>
      <c r="F345" s="15"/>
      <c r="G345" s="15">
        <v>60</v>
      </c>
      <c r="H345" s="8">
        <f t="shared" si="71"/>
        <v>0</v>
      </c>
      <c r="J345" s="5" t="str">
        <f t="shared" si="75"/>
        <v/>
      </c>
      <c r="K345" s="5" t="str">
        <f t="shared" si="74"/>
        <v/>
      </c>
    </row>
    <row r="346" s="1" customFormat="1" hidden="1" spans="1:12">
      <c r="A346" s="8" t="str">
        <f>IF(L346&lt;&gt;"",SUBTOTAL(103,$L$3:L346),"")</f>
        <v/>
      </c>
      <c r="B346" s="9" t="s">
        <v>34</v>
      </c>
      <c r="C346" s="9" t="s">
        <v>35</v>
      </c>
      <c r="D346" s="14" t="s">
        <v>36</v>
      </c>
      <c r="E346" s="8" t="s">
        <v>19</v>
      </c>
      <c r="F346" s="15"/>
      <c r="G346" s="15">
        <v>180</v>
      </c>
      <c r="H346" s="8">
        <f t="shared" si="71"/>
        <v>0</v>
      </c>
      <c r="J346" s="5" t="str">
        <f t="shared" si="75"/>
        <v/>
      </c>
      <c r="K346" s="5" t="str">
        <f t="shared" si="74"/>
        <v/>
      </c>
    </row>
    <row r="347" spans="1:12">
      <c r="A347" s="8">
        <f>IF(L347&lt;&gt;"",SUBTOTAL(103,$L$3:L347),"")</f>
        <v>8</v>
      </c>
      <c r="B347" s="11" t="s">
        <v>55</v>
      </c>
      <c r="C347" s="9"/>
      <c r="D347" s="8"/>
      <c r="E347" s="8"/>
      <c r="F347" s="8"/>
      <c r="G347" s="8"/>
      <c r="H347" s="8"/>
      <c r="J347" s="5">
        <v>1</v>
      </c>
      <c r="K347" s="5">
        <v>1</v>
      </c>
      <c r="L347" s="5">
        <v>1</v>
      </c>
    </row>
    <row r="348" spans="1:12">
      <c r="A348" s="8" t="str">
        <f>IF(L348&lt;&gt;"",SUBTOTAL(103,$L$3:L348),"")</f>
        <v/>
      </c>
      <c r="B348" s="16" t="s">
        <v>56</v>
      </c>
      <c r="C348" s="9"/>
      <c r="D348" s="8"/>
      <c r="E348" s="8"/>
      <c r="F348" s="8"/>
      <c r="G348" s="8"/>
      <c r="H348" s="8"/>
      <c r="J348" s="5">
        <v>2</v>
      </c>
      <c r="K348" s="5">
        <v>2</v>
      </c>
      <c r="L348" s="1"/>
    </row>
    <row r="349" s="1" customFormat="1" ht="40.5" spans="1:12">
      <c r="A349" s="8" t="str">
        <f>IF(L349&lt;&gt;"",SUBTOTAL(103,$L$3:L349),"")</f>
        <v/>
      </c>
      <c r="B349" s="9" t="s">
        <v>11</v>
      </c>
      <c r="C349" s="9" t="s">
        <v>12</v>
      </c>
      <c r="D349" s="8" t="s">
        <v>13</v>
      </c>
      <c r="E349" s="8" t="s">
        <v>14</v>
      </c>
      <c r="F349" s="8">
        <v>24</v>
      </c>
      <c r="G349" s="8">
        <v>820</v>
      </c>
      <c r="H349" s="8">
        <f t="shared" si="71"/>
        <v>19680</v>
      </c>
      <c r="J349" s="5">
        <f>IF(F349&gt;0,3,"")</f>
        <v>3</v>
      </c>
      <c r="K349" s="5">
        <f t="shared" ref="K349:K353" si="76">IF(F349&gt;0,3,"")</f>
        <v>3</v>
      </c>
    </row>
    <row r="350" s="1" customFormat="1" ht="27" hidden="1" spans="1:12">
      <c r="A350" s="8" t="str">
        <f>IF(L350&lt;&gt;"",SUBTOTAL(103,$L$3:L350),"")</f>
        <v/>
      </c>
      <c r="B350" s="9" t="s">
        <v>83</v>
      </c>
      <c r="C350" s="9" t="s">
        <v>84</v>
      </c>
      <c r="D350" s="8" t="s">
        <v>18</v>
      </c>
      <c r="E350" s="8" t="s">
        <v>85</v>
      </c>
      <c r="F350" s="8"/>
      <c r="G350" s="8">
        <v>550</v>
      </c>
      <c r="H350" s="8">
        <f t="shared" si="71"/>
        <v>0</v>
      </c>
      <c r="J350" s="5" t="str">
        <f>IF(F350&gt;0,3,"")</f>
        <v/>
      </c>
      <c r="K350" s="5" t="str">
        <f t="shared" si="76"/>
        <v/>
      </c>
    </row>
    <row r="351" spans="1:12">
      <c r="A351" s="8" t="str">
        <f>IF(L351&lt;&gt;"",SUBTOTAL(103,$L$3:L351),"")</f>
        <v/>
      </c>
      <c r="B351" s="12" t="s">
        <v>40</v>
      </c>
      <c r="C351" s="9"/>
      <c r="D351" s="8"/>
      <c r="E351" s="8"/>
      <c r="F351" s="8"/>
      <c r="G351" s="8"/>
      <c r="H351" s="8"/>
      <c r="J351" s="5">
        <v>2</v>
      </c>
      <c r="K351" s="5">
        <v>2</v>
      </c>
      <c r="L351" s="1"/>
    </row>
    <row r="352" s="1" customFormat="1" ht="40.5" spans="1:12">
      <c r="A352" s="8" t="str">
        <f>IF(L352&lt;&gt;"",SUBTOTAL(103,$L$3:L352),"")</f>
        <v/>
      </c>
      <c r="B352" s="9" t="s">
        <v>11</v>
      </c>
      <c r="C352" s="9" t="s">
        <v>12</v>
      </c>
      <c r="D352" s="8" t="s">
        <v>13</v>
      </c>
      <c r="E352" s="8" t="s">
        <v>14</v>
      </c>
      <c r="F352" s="8">
        <v>43.6</v>
      </c>
      <c r="G352" s="8">
        <v>820</v>
      </c>
      <c r="H352" s="8">
        <f t="shared" si="71"/>
        <v>35752</v>
      </c>
      <c r="J352" s="5">
        <f>IF(F352&gt;0,3,"")</f>
        <v>3</v>
      </c>
      <c r="K352" s="5">
        <f t="shared" si="76"/>
        <v>3</v>
      </c>
    </row>
    <row r="353" s="1" customFormat="1" ht="27" hidden="1" spans="1:12">
      <c r="A353" s="8" t="str">
        <f>IF(L353&lt;&gt;"",SUBTOTAL(103,$L$3:L353),"")</f>
        <v/>
      </c>
      <c r="B353" s="9" t="s">
        <v>83</v>
      </c>
      <c r="C353" s="9" t="s">
        <v>84</v>
      </c>
      <c r="D353" s="8" t="s">
        <v>18</v>
      </c>
      <c r="E353" s="8" t="s">
        <v>85</v>
      </c>
      <c r="F353" s="8"/>
      <c r="G353" s="8">
        <v>550</v>
      </c>
      <c r="H353" s="8">
        <f t="shared" si="71"/>
        <v>0</v>
      </c>
      <c r="J353" s="5" t="str">
        <f>IF(F353&gt;0,3,"")</f>
        <v/>
      </c>
      <c r="K353" s="5" t="str">
        <f t="shared" si="76"/>
        <v/>
      </c>
    </row>
    <row r="354" hidden="1" spans="1:12">
      <c r="A354" s="8" t="str">
        <f>IF(L354&lt;&gt;"",SUBTOTAL(103,$L$3:L354),"")</f>
        <v/>
      </c>
      <c r="B354" s="13" t="s">
        <v>41</v>
      </c>
      <c r="C354" s="9"/>
      <c r="D354" s="8"/>
      <c r="E354" s="8"/>
      <c r="F354" s="8"/>
      <c r="G354" s="8"/>
      <c r="H354" s="8"/>
      <c r="J354" s="5">
        <v>2</v>
      </c>
      <c r="L354" s="1"/>
    </row>
    <row r="355" s="1" customFormat="1" ht="27" hidden="1" spans="1:12">
      <c r="A355" s="8" t="str">
        <f>IF(L355&lt;&gt;"",SUBTOTAL(103,$L$3:L355),"")</f>
        <v/>
      </c>
      <c r="B355" s="9" t="s">
        <v>20</v>
      </c>
      <c r="C355" s="9" t="s">
        <v>21</v>
      </c>
      <c r="D355" s="14" t="s">
        <v>22</v>
      </c>
      <c r="E355" s="8" t="s">
        <v>23</v>
      </c>
      <c r="F355" s="15"/>
      <c r="G355" s="15">
        <v>2900</v>
      </c>
      <c r="H355" s="8">
        <f t="shared" si="71"/>
        <v>0</v>
      </c>
      <c r="J355" s="5" t="str">
        <f t="shared" ref="J355:J360" si="77">IF(F355&gt;0,3,"")</f>
        <v/>
      </c>
      <c r="K355" s="5" t="str">
        <f t="shared" ref="K355:K360" si="78">IF(F355&gt;0,3,"")</f>
        <v/>
      </c>
    </row>
    <row r="356" s="1" customFormat="1" hidden="1" spans="1:12">
      <c r="A356" s="8" t="str">
        <f>IF(L356&lt;&gt;"",SUBTOTAL(103,$L$3:L356),"")</f>
        <v/>
      </c>
      <c r="B356" s="9" t="s">
        <v>24</v>
      </c>
      <c r="C356" s="9" t="s">
        <v>25</v>
      </c>
      <c r="D356" s="14" t="s">
        <v>26</v>
      </c>
      <c r="E356" s="8" t="s">
        <v>23</v>
      </c>
      <c r="F356" s="15"/>
      <c r="G356" s="15">
        <v>850</v>
      </c>
      <c r="H356" s="8">
        <f t="shared" si="71"/>
        <v>0</v>
      </c>
      <c r="J356" s="5" t="str">
        <f t="shared" si="77"/>
        <v/>
      </c>
      <c r="K356" s="5" t="str">
        <f t="shared" si="78"/>
        <v/>
      </c>
    </row>
    <row r="357" s="1" customFormat="1" hidden="1" spans="1:12">
      <c r="A357" s="8" t="str">
        <f>IF(L357&lt;&gt;"",SUBTOTAL(103,$L$3:L357),"")</f>
        <v/>
      </c>
      <c r="B357" s="9" t="s">
        <v>24</v>
      </c>
      <c r="C357" s="9" t="s">
        <v>27</v>
      </c>
      <c r="D357" s="14" t="s">
        <v>26</v>
      </c>
      <c r="E357" s="8" t="s">
        <v>23</v>
      </c>
      <c r="F357" s="15"/>
      <c r="G357" s="15">
        <v>750</v>
      </c>
      <c r="H357" s="8">
        <f t="shared" si="71"/>
        <v>0</v>
      </c>
      <c r="J357" s="5" t="str">
        <f t="shared" si="77"/>
        <v/>
      </c>
      <c r="K357" s="5" t="str">
        <f t="shared" si="78"/>
        <v/>
      </c>
    </row>
    <row r="358" s="1" customFormat="1" hidden="1" spans="1:12">
      <c r="A358" s="8" t="str">
        <f>IF(L358&lt;&gt;"",SUBTOTAL(103,$L$3:L358),"")</f>
        <v/>
      </c>
      <c r="B358" s="9" t="s">
        <v>28</v>
      </c>
      <c r="C358" s="9" t="s">
        <v>29</v>
      </c>
      <c r="D358" s="14" t="s">
        <v>30</v>
      </c>
      <c r="E358" s="8" t="s">
        <v>23</v>
      </c>
      <c r="F358" s="15"/>
      <c r="G358" s="15">
        <v>630</v>
      </c>
      <c r="H358" s="8">
        <f t="shared" si="71"/>
        <v>0</v>
      </c>
      <c r="J358" s="5" t="str">
        <f t="shared" si="77"/>
        <v/>
      </c>
      <c r="K358" s="5" t="str">
        <f t="shared" si="78"/>
        <v/>
      </c>
    </row>
    <row r="359" s="1" customFormat="1" ht="27" hidden="1" spans="1:12">
      <c r="A359" s="8" t="str">
        <f>IF(L359&lt;&gt;"",SUBTOTAL(103,$L$3:L359),"")</f>
        <v/>
      </c>
      <c r="B359" s="9" t="s">
        <v>31</v>
      </c>
      <c r="C359" s="9" t="s">
        <v>32</v>
      </c>
      <c r="D359" s="14" t="s">
        <v>33</v>
      </c>
      <c r="E359" s="8" t="s">
        <v>14</v>
      </c>
      <c r="F359" s="15"/>
      <c r="G359" s="15">
        <v>60</v>
      </c>
      <c r="H359" s="8">
        <f t="shared" si="71"/>
        <v>0</v>
      </c>
      <c r="J359" s="5" t="str">
        <f t="shared" si="77"/>
        <v/>
      </c>
      <c r="K359" s="5" t="str">
        <f t="shared" si="78"/>
        <v/>
      </c>
    </row>
    <row r="360" s="1" customFormat="1" hidden="1" spans="1:12">
      <c r="A360" s="8" t="str">
        <f>IF(L360&lt;&gt;"",SUBTOTAL(103,$L$3:L360),"")</f>
        <v/>
      </c>
      <c r="B360" s="9" t="s">
        <v>34</v>
      </c>
      <c r="C360" s="9" t="s">
        <v>35</v>
      </c>
      <c r="D360" s="14" t="s">
        <v>36</v>
      </c>
      <c r="E360" s="8" t="s">
        <v>19</v>
      </c>
      <c r="F360" s="15"/>
      <c r="G360" s="15">
        <v>180</v>
      </c>
      <c r="H360" s="8">
        <f t="shared" si="71"/>
        <v>0</v>
      </c>
      <c r="J360" s="5" t="str">
        <f t="shared" si="77"/>
        <v/>
      </c>
      <c r="K360" s="5" t="str">
        <f t="shared" si="78"/>
        <v/>
      </c>
    </row>
    <row r="361" spans="1:12">
      <c r="A361" s="8">
        <f>IF(L361&lt;&gt;"",SUBTOTAL(103,$L$3:L361),"")</f>
        <v>9</v>
      </c>
      <c r="B361" s="11" t="s">
        <v>57</v>
      </c>
      <c r="C361" s="9"/>
      <c r="D361" s="8"/>
      <c r="E361" s="8"/>
      <c r="F361" s="8"/>
      <c r="G361" s="8"/>
      <c r="H361" s="8"/>
      <c r="J361" s="5">
        <v>1</v>
      </c>
      <c r="K361" s="5">
        <v>1</v>
      </c>
      <c r="L361" s="5">
        <v>1</v>
      </c>
    </row>
    <row r="362" spans="1:12">
      <c r="A362" s="8" t="str">
        <f>IF(L362&lt;&gt;"",SUBTOTAL(103,$L$3:L362),"")</f>
        <v/>
      </c>
      <c r="B362" s="16" t="s">
        <v>58</v>
      </c>
      <c r="C362" s="9"/>
      <c r="D362" s="8"/>
      <c r="E362" s="8"/>
      <c r="F362" s="8"/>
      <c r="G362" s="8"/>
      <c r="H362" s="8"/>
      <c r="J362" s="5">
        <v>2</v>
      </c>
      <c r="K362" s="5">
        <v>2</v>
      </c>
      <c r="L362" s="1"/>
    </row>
    <row r="363" s="1" customFormat="1" ht="40.5" spans="1:12">
      <c r="A363" s="8" t="str">
        <f>IF(L363&lt;&gt;"",SUBTOTAL(103,$L$3:L363),"")</f>
        <v/>
      </c>
      <c r="B363" s="9" t="s">
        <v>11</v>
      </c>
      <c r="C363" s="9" t="s">
        <v>12</v>
      </c>
      <c r="D363" s="8" t="s">
        <v>13</v>
      </c>
      <c r="E363" s="8" t="s">
        <v>14</v>
      </c>
      <c r="F363" s="8">
        <v>5.76</v>
      </c>
      <c r="G363" s="8">
        <v>820</v>
      </c>
      <c r="H363" s="8">
        <f t="shared" si="71"/>
        <v>4723.2</v>
      </c>
      <c r="J363" s="5">
        <f>IF(F363&gt;0,3,"")</f>
        <v>3</v>
      </c>
      <c r="K363" s="5">
        <f t="shared" ref="K363:K367" si="79">IF(F363&gt;0,3,"")</f>
        <v>3</v>
      </c>
    </row>
    <row r="364" s="1" customFormat="1" ht="27" hidden="1" spans="1:12">
      <c r="A364" s="8" t="str">
        <f>IF(L364&lt;&gt;"",SUBTOTAL(103,$L$3:L364),"")</f>
        <v/>
      </c>
      <c r="B364" s="9" t="s">
        <v>83</v>
      </c>
      <c r="C364" s="9" t="s">
        <v>84</v>
      </c>
      <c r="D364" s="8" t="s">
        <v>18</v>
      </c>
      <c r="E364" s="8" t="s">
        <v>85</v>
      </c>
      <c r="F364" s="8"/>
      <c r="G364" s="8">
        <v>550</v>
      </c>
      <c r="H364" s="8">
        <f t="shared" si="71"/>
        <v>0</v>
      </c>
      <c r="J364" s="5" t="str">
        <f>IF(F364&gt;0,3,"")</f>
        <v/>
      </c>
      <c r="K364" s="5" t="str">
        <f t="shared" si="79"/>
        <v/>
      </c>
    </row>
    <row r="365" spans="1:12">
      <c r="A365" s="8" t="str">
        <f>IF(L365&lt;&gt;"",SUBTOTAL(103,$L$3:L365),"")</f>
        <v/>
      </c>
      <c r="B365" s="12" t="s">
        <v>45</v>
      </c>
      <c r="C365" s="9"/>
      <c r="D365" s="8"/>
      <c r="E365" s="8"/>
      <c r="F365" s="8"/>
      <c r="G365" s="8"/>
      <c r="H365" s="8"/>
      <c r="J365" s="5">
        <v>2</v>
      </c>
      <c r="K365" s="5">
        <v>2</v>
      </c>
      <c r="L365" s="1"/>
    </row>
    <row r="366" s="1" customFormat="1" ht="40.5" spans="1:12">
      <c r="A366" s="8" t="str">
        <f>IF(L366&lt;&gt;"",SUBTOTAL(103,$L$3:L366),"")</f>
        <v/>
      </c>
      <c r="B366" s="9" t="s">
        <v>11</v>
      </c>
      <c r="C366" s="9" t="s">
        <v>12</v>
      </c>
      <c r="D366" s="8" t="s">
        <v>13</v>
      </c>
      <c r="E366" s="8" t="s">
        <v>14</v>
      </c>
      <c r="F366" s="8">
        <v>8.8</v>
      </c>
      <c r="G366" s="8">
        <v>820</v>
      </c>
      <c r="H366" s="8">
        <f t="shared" si="71"/>
        <v>7216</v>
      </c>
      <c r="J366" s="5">
        <f>IF(F366&gt;0,3,"")</f>
        <v>3</v>
      </c>
      <c r="K366" s="5">
        <f t="shared" si="79"/>
        <v>3</v>
      </c>
    </row>
    <row r="367" s="1" customFormat="1" ht="27" hidden="1" spans="1:12">
      <c r="A367" s="8" t="str">
        <f>IF(L367&lt;&gt;"",SUBTOTAL(103,$L$3:L367),"")</f>
        <v/>
      </c>
      <c r="B367" s="9" t="s">
        <v>83</v>
      </c>
      <c r="C367" s="9" t="s">
        <v>84</v>
      </c>
      <c r="D367" s="8" t="s">
        <v>18</v>
      </c>
      <c r="E367" s="8" t="s">
        <v>85</v>
      </c>
      <c r="F367" s="8"/>
      <c r="G367" s="8">
        <v>550</v>
      </c>
      <c r="H367" s="8">
        <f t="shared" si="71"/>
        <v>0</v>
      </c>
      <c r="J367" s="5" t="str">
        <f>IF(F367&gt;0,3,"")</f>
        <v/>
      </c>
      <c r="K367" s="5" t="str">
        <f t="shared" si="79"/>
        <v/>
      </c>
    </row>
    <row r="368" hidden="1" spans="1:12">
      <c r="A368" s="8" t="str">
        <f>IF(L368&lt;&gt;"",SUBTOTAL(103,$L$3:L368),"")</f>
        <v/>
      </c>
      <c r="B368" s="13" t="s">
        <v>46</v>
      </c>
      <c r="C368" s="9"/>
      <c r="D368" s="8"/>
      <c r="E368" s="8"/>
      <c r="F368" s="8"/>
      <c r="G368" s="8"/>
      <c r="H368" s="8"/>
      <c r="J368" s="5">
        <v>2</v>
      </c>
      <c r="L368" s="1"/>
    </row>
    <row r="369" s="1" customFormat="1" ht="27" hidden="1" spans="1:12">
      <c r="A369" s="8" t="str">
        <f>IF(L369&lt;&gt;"",SUBTOTAL(103,$L$3:L369),"")</f>
        <v/>
      </c>
      <c r="B369" s="9" t="s">
        <v>20</v>
      </c>
      <c r="C369" s="9" t="s">
        <v>21</v>
      </c>
      <c r="D369" s="14" t="s">
        <v>22</v>
      </c>
      <c r="E369" s="8" t="s">
        <v>23</v>
      </c>
      <c r="F369" s="15"/>
      <c r="G369" s="15">
        <v>2900</v>
      </c>
      <c r="H369" s="8">
        <f t="shared" si="71"/>
        <v>0</v>
      </c>
      <c r="J369" s="5" t="str">
        <f t="shared" ref="J369:J374" si="80">IF(F369&gt;0,3,"")</f>
        <v/>
      </c>
      <c r="K369" s="5" t="str">
        <f t="shared" ref="K369:K374" si="81">IF(F369&gt;0,3,"")</f>
        <v/>
      </c>
    </row>
    <row r="370" s="1" customFormat="1" hidden="1" spans="1:12">
      <c r="A370" s="8" t="str">
        <f>IF(L370&lt;&gt;"",SUBTOTAL(103,$L$3:L370),"")</f>
        <v/>
      </c>
      <c r="B370" s="9" t="s">
        <v>24</v>
      </c>
      <c r="C370" s="9" t="s">
        <v>25</v>
      </c>
      <c r="D370" s="14" t="s">
        <v>26</v>
      </c>
      <c r="E370" s="8" t="s">
        <v>23</v>
      </c>
      <c r="F370" s="15"/>
      <c r="G370" s="15">
        <v>850</v>
      </c>
      <c r="H370" s="8">
        <f t="shared" si="71"/>
        <v>0</v>
      </c>
      <c r="J370" s="5" t="str">
        <f t="shared" si="80"/>
        <v/>
      </c>
      <c r="K370" s="5" t="str">
        <f t="shared" si="81"/>
        <v/>
      </c>
    </row>
    <row r="371" s="1" customFormat="1" hidden="1" spans="1:12">
      <c r="A371" s="8" t="str">
        <f>IF(L371&lt;&gt;"",SUBTOTAL(103,$L$3:L371),"")</f>
        <v/>
      </c>
      <c r="B371" s="9" t="s">
        <v>24</v>
      </c>
      <c r="C371" s="9" t="s">
        <v>27</v>
      </c>
      <c r="D371" s="14" t="s">
        <v>26</v>
      </c>
      <c r="E371" s="8" t="s">
        <v>23</v>
      </c>
      <c r="F371" s="15"/>
      <c r="G371" s="15">
        <v>750</v>
      </c>
      <c r="H371" s="8">
        <f t="shared" si="71"/>
        <v>0</v>
      </c>
      <c r="J371" s="5" t="str">
        <f t="shared" si="80"/>
        <v/>
      </c>
      <c r="K371" s="5" t="str">
        <f t="shared" si="81"/>
        <v/>
      </c>
    </row>
    <row r="372" s="1" customFormat="1" hidden="1" spans="1:12">
      <c r="A372" s="8" t="str">
        <f>IF(L372&lt;&gt;"",SUBTOTAL(103,$L$3:L372),"")</f>
        <v/>
      </c>
      <c r="B372" s="9" t="s">
        <v>28</v>
      </c>
      <c r="C372" s="9" t="s">
        <v>29</v>
      </c>
      <c r="D372" s="14" t="s">
        <v>30</v>
      </c>
      <c r="E372" s="8" t="s">
        <v>23</v>
      </c>
      <c r="F372" s="15"/>
      <c r="G372" s="15">
        <v>630</v>
      </c>
      <c r="H372" s="8">
        <f t="shared" si="71"/>
        <v>0</v>
      </c>
      <c r="J372" s="5" t="str">
        <f t="shared" si="80"/>
        <v/>
      </c>
      <c r="K372" s="5" t="str">
        <f t="shared" si="81"/>
        <v/>
      </c>
    </row>
    <row r="373" s="1" customFormat="1" ht="27" hidden="1" spans="1:12">
      <c r="A373" s="8" t="str">
        <f>IF(L373&lt;&gt;"",SUBTOTAL(103,$L$3:L373),"")</f>
        <v/>
      </c>
      <c r="B373" s="9" t="s">
        <v>31</v>
      </c>
      <c r="C373" s="9" t="s">
        <v>32</v>
      </c>
      <c r="D373" s="14" t="s">
        <v>33</v>
      </c>
      <c r="E373" s="8" t="s">
        <v>14</v>
      </c>
      <c r="F373" s="15"/>
      <c r="G373" s="15">
        <v>60</v>
      </c>
      <c r="H373" s="8">
        <f t="shared" si="71"/>
        <v>0</v>
      </c>
      <c r="J373" s="5" t="str">
        <f t="shared" si="80"/>
        <v/>
      </c>
      <c r="K373" s="5" t="str">
        <f t="shared" si="81"/>
        <v/>
      </c>
    </row>
    <row r="374" s="1" customFormat="1" hidden="1" spans="1:12">
      <c r="A374" s="8" t="str">
        <f>IF(L374&lt;&gt;"",SUBTOTAL(103,$L$3:L374),"")</f>
        <v/>
      </c>
      <c r="B374" s="9" t="s">
        <v>34</v>
      </c>
      <c r="C374" s="9" t="s">
        <v>35</v>
      </c>
      <c r="D374" s="14" t="s">
        <v>36</v>
      </c>
      <c r="E374" s="8" t="s">
        <v>19</v>
      </c>
      <c r="F374" s="15"/>
      <c r="G374" s="15">
        <v>180</v>
      </c>
      <c r="H374" s="8">
        <f t="shared" si="71"/>
        <v>0</v>
      </c>
      <c r="J374" s="5" t="str">
        <f t="shared" si="80"/>
        <v/>
      </c>
      <c r="K374" s="5" t="str">
        <f t="shared" si="81"/>
        <v/>
      </c>
    </row>
    <row r="375" hidden="1" spans="1:12">
      <c r="A375" s="8">
        <f>IF(L375&lt;&gt;"",SUBTOTAL(103,$L$3:L375),"")</f>
        <v>9</v>
      </c>
      <c r="B375" s="11" t="s">
        <v>106</v>
      </c>
      <c r="C375" s="9"/>
      <c r="D375" s="8"/>
      <c r="E375" s="8"/>
      <c r="F375" s="8"/>
      <c r="G375" s="8"/>
      <c r="H375" s="8"/>
      <c r="J375" s="5">
        <v>1</v>
      </c>
      <c r="L375" s="5">
        <v>1</v>
      </c>
    </row>
    <row r="376" hidden="1" spans="1:12">
      <c r="A376" s="8" t="str">
        <f>IF(L376&lt;&gt;"",SUBTOTAL(103,$L$3:L376),"")</f>
        <v/>
      </c>
      <c r="B376" s="12" t="s">
        <v>51</v>
      </c>
      <c r="C376" s="9"/>
      <c r="D376" s="8"/>
      <c r="E376" s="8"/>
      <c r="F376" s="8"/>
      <c r="G376" s="8"/>
      <c r="H376" s="8"/>
      <c r="J376" s="5">
        <v>2</v>
      </c>
      <c r="L376" s="1"/>
    </row>
    <row r="377" s="1" customFormat="1" ht="40.5" hidden="1" spans="1:12">
      <c r="A377" s="8" t="str">
        <f>IF(L377&lt;&gt;"",SUBTOTAL(103,$L$3:L377),"")</f>
        <v/>
      </c>
      <c r="B377" s="9" t="s">
        <v>11</v>
      </c>
      <c r="C377" s="9" t="s">
        <v>12</v>
      </c>
      <c r="D377" s="8" t="s">
        <v>13</v>
      </c>
      <c r="E377" s="8" t="s">
        <v>14</v>
      </c>
      <c r="F377" s="8"/>
      <c r="G377" s="8">
        <v>820</v>
      </c>
      <c r="H377" s="8">
        <f t="shared" si="71"/>
        <v>0</v>
      </c>
      <c r="J377" s="5" t="str">
        <f>IF(F377&gt;0,3,"")</f>
        <v/>
      </c>
      <c r="K377" s="5" t="str">
        <f t="shared" ref="K377:K385" si="82">IF(F377&gt;0,3,"")</f>
        <v/>
      </c>
    </row>
    <row r="378" s="1" customFormat="1" ht="27" hidden="1" spans="1:12">
      <c r="A378" s="8" t="str">
        <f>IF(L378&lt;&gt;"",SUBTOTAL(103,$L$3:L378),"")</f>
        <v/>
      </c>
      <c r="B378" s="9" t="s">
        <v>83</v>
      </c>
      <c r="C378" s="9" t="s">
        <v>84</v>
      </c>
      <c r="D378" s="8" t="s">
        <v>18</v>
      </c>
      <c r="E378" s="8" t="s">
        <v>85</v>
      </c>
      <c r="F378" s="8"/>
      <c r="G378" s="8">
        <v>550</v>
      </c>
      <c r="H378" s="8">
        <f t="shared" si="71"/>
        <v>0</v>
      </c>
      <c r="J378" s="5" t="str">
        <f>IF(F378&gt;0,3,"")</f>
        <v/>
      </c>
      <c r="K378" s="5" t="str">
        <f t="shared" si="82"/>
        <v/>
      </c>
    </row>
    <row r="379" hidden="1" spans="1:12">
      <c r="A379" s="8" t="str">
        <f>IF(L379&lt;&gt;"",SUBTOTAL(103,$L$3:L379),"")</f>
        <v/>
      </c>
      <c r="B379" s="13" t="s">
        <v>48</v>
      </c>
      <c r="C379" s="9"/>
      <c r="D379" s="8"/>
      <c r="E379" s="8"/>
      <c r="F379" s="8"/>
      <c r="G379" s="8"/>
      <c r="H379" s="8"/>
      <c r="J379" s="5">
        <v>2</v>
      </c>
      <c r="L379" s="1"/>
    </row>
    <row r="380" s="1" customFormat="1" ht="27" hidden="1" spans="1:12">
      <c r="A380" s="8" t="str">
        <f>IF(L380&lt;&gt;"",SUBTOTAL(103,$L$3:L380),"")</f>
        <v/>
      </c>
      <c r="B380" s="9" t="s">
        <v>20</v>
      </c>
      <c r="C380" s="9" t="s">
        <v>21</v>
      </c>
      <c r="D380" s="14" t="s">
        <v>22</v>
      </c>
      <c r="E380" s="8" t="s">
        <v>23</v>
      </c>
      <c r="F380" s="15"/>
      <c r="G380" s="15">
        <v>2900</v>
      </c>
      <c r="H380" s="8">
        <f t="shared" si="71"/>
        <v>0</v>
      </c>
      <c r="J380" s="5" t="str">
        <f t="shared" ref="J380:J385" si="83">IF(F380&gt;0,3,"")</f>
        <v/>
      </c>
      <c r="K380" s="5" t="str">
        <f t="shared" si="82"/>
        <v/>
      </c>
    </row>
    <row r="381" s="1" customFormat="1" hidden="1" spans="1:12">
      <c r="A381" s="8" t="str">
        <f>IF(L381&lt;&gt;"",SUBTOTAL(103,$L$3:L381),"")</f>
        <v/>
      </c>
      <c r="B381" s="9" t="s">
        <v>24</v>
      </c>
      <c r="C381" s="9" t="s">
        <v>25</v>
      </c>
      <c r="D381" s="14" t="s">
        <v>26</v>
      </c>
      <c r="E381" s="8" t="s">
        <v>23</v>
      </c>
      <c r="F381" s="15"/>
      <c r="G381" s="15">
        <v>850</v>
      </c>
      <c r="H381" s="8">
        <f t="shared" si="71"/>
        <v>0</v>
      </c>
      <c r="J381" s="5" t="str">
        <f t="shared" si="83"/>
        <v/>
      </c>
      <c r="K381" s="5" t="str">
        <f t="shared" si="82"/>
        <v/>
      </c>
    </row>
    <row r="382" s="1" customFormat="1" hidden="1" spans="1:12">
      <c r="A382" s="8" t="str">
        <f>IF(L382&lt;&gt;"",SUBTOTAL(103,$L$3:L382),"")</f>
        <v/>
      </c>
      <c r="B382" s="9" t="s">
        <v>24</v>
      </c>
      <c r="C382" s="9" t="s">
        <v>27</v>
      </c>
      <c r="D382" s="14" t="s">
        <v>26</v>
      </c>
      <c r="E382" s="8" t="s">
        <v>23</v>
      </c>
      <c r="F382" s="15"/>
      <c r="G382" s="15">
        <v>750</v>
      </c>
      <c r="H382" s="8">
        <f t="shared" si="71"/>
        <v>0</v>
      </c>
      <c r="J382" s="5" t="str">
        <f t="shared" si="83"/>
        <v/>
      </c>
      <c r="K382" s="5" t="str">
        <f t="shared" si="82"/>
        <v/>
      </c>
    </row>
    <row r="383" s="1" customFormat="1" hidden="1" spans="1:12">
      <c r="A383" s="8" t="str">
        <f>IF(L383&lt;&gt;"",SUBTOTAL(103,$L$3:L383),"")</f>
        <v/>
      </c>
      <c r="B383" s="9" t="s">
        <v>28</v>
      </c>
      <c r="C383" s="9" t="s">
        <v>29</v>
      </c>
      <c r="D383" s="14" t="s">
        <v>30</v>
      </c>
      <c r="E383" s="8" t="s">
        <v>23</v>
      </c>
      <c r="F383" s="15"/>
      <c r="G383" s="15">
        <v>630</v>
      </c>
      <c r="H383" s="8">
        <f t="shared" si="71"/>
        <v>0</v>
      </c>
      <c r="J383" s="5" t="str">
        <f t="shared" si="83"/>
        <v/>
      </c>
      <c r="K383" s="5" t="str">
        <f t="shared" si="82"/>
        <v/>
      </c>
    </row>
    <row r="384" s="1" customFormat="1" ht="27" hidden="1" spans="1:12">
      <c r="A384" s="8" t="str">
        <f>IF(L384&lt;&gt;"",SUBTOTAL(103,$L$3:L384),"")</f>
        <v/>
      </c>
      <c r="B384" s="9" t="s">
        <v>31</v>
      </c>
      <c r="C384" s="9" t="s">
        <v>32</v>
      </c>
      <c r="D384" s="14" t="s">
        <v>33</v>
      </c>
      <c r="E384" s="8" t="s">
        <v>14</v>
      </c>
      <c r="F384" s="15"/>
      <c r="G384" s="15">
        <v>60</v>
      </c>
      <c r="H384" s="8">
        <f t="shared" si="71"/>
        <v>0</v>
      </c>
      <c r="J384" s="5" t="str">
        <f t="shared" si="83"/>
        <v/>
      </c>
      <c r="K384" s="5" t="str">
        <f t="shared" si="82"/>
        <v/>
      </c>
    </row>
    <row r="385" s="1" customFormat="1" hidden="1" spans="1:12">
      <c r="A385" s="8" t="str">
        <f>IF(L385&lt;&gt;"",SUBTOTAL(103,$L$3:L385),"")</f>
        <v/>
      </c>
      <c r="B385" s="9" t="s">
        <v>34</v>
      </c>
      <c r="C385" s="9" t="s">
        <v>35</v>
      </c>
      <c r="D385" s="14" t="s">
        <v>36</v>
      </c>
      <c r="E385" s="8" t="s">
        <v>19</v>
      </c>
      <c r="F385" s="15"/>
      <c r="G385" s="15">
        <v>180</v>
      </c>
      <c r="H385" s="8">
        <f t="shared" si="71"/>
        <v>0</v>
      </c>
      <c r="J385" s="5" t="str">
        <f t="shared" si="83"/>
        <v/>
      </c>
      <c r="K385" s="5" t="str">
        <f t="shared" si="82"/>
        <v/>
      </c>
    </row>
    <row r="386" spans="1:12">
      <c r="A386" s="8">
        <f>IF(L386&lt;&gt;"",SUBTOTAL(103,$L$3:L386),"")</f>
        <v>10</v>
      </c>
      <c r="B386" s="11" t="s">
        <v>59</v>
      </c>
      <c r="C386" s="9"/>
      <c r="D386" s="8"/>
      <c r="E386" s="8"/>
      <c r="F386" s="8"/>
      <c r="G386" s="8"/>
      <c r="H386" s="8"/>
      <c r="J386" s="5">
        <v>1</v>
      </c>
      <c r="K386" s="5">
        <v>1</v>
      </c>
      <c r="L386" s="5">
        <v>1</v>
      </c>
    </row>
    <row r="387" hidden="1" spans="1:12">
      <c r="A387" s="8" t="str">
        <f>IF(L387&lt;&gt;"",SUBTOTAL(103,$L$3:L387),"")</f>
        <v/>
      </c>
      <c r="B387" s="12" t="s">
        <v>51</v>
      </c>
      <c r="C387" s="9"/>
      <c r="D387" s="8"/>
      <c r="E387" s="8"/>
      <c r="F387" s="8"/>
      <c r="G387" s="8"/>
      <c r="H387" s="8"/>
      <c r="J387" s="5">
        <v>2</v>
      </c>
      <c r="L387" s="1"/>
    </row>
    <row r="388" s="1" customFormat="1" ht="40.5" hidden="1" spans="1:12">
      <c r="A388" s="8" t="str">
        <f>IF(L388&lt;&gt;"",SUBTOTAL(103,$L$3:L388),"")</f>
        <v/>
      </c>
      <c r="B388" s="9" t="s">
        <v>11</v>
      </c>
      <c r="C388" s="9" t="s">
        <v>12</v>
      </c>
      <c r="D388" s="8" t="s">
        <v>13</v>
      </c>
      <c r="E388" s="8" t="s">
        <v>14</v>
      </c>
      <c r="F388" s="8"/>
      <c r="G388" s="8">
        <v>820</v>
      </c>
      <c r="H388" s="8">
        <f t="shared" si="71"/>
        <v>0</v>
      </c>
      <c r="J388" s="5" t="str">
        <f>IF(F388&gt;0,3,"")</f>
        <v/>
      </c>
      <c r="K388" s="5" t="str">
        <f t="shared" ref="K388:K396" si="84">IF(F388&gt;0,3,"")</f>
        <v/>
      </c>
    </row>
    <row r="389" s="1" customFormat="1" ht="27" hidden="1" spans="1:12">
      <c r="A389" s="8" t="str">
        <f>IF(L389&lt;&gt;"",SUBTOTAL(103,$L$3:L389),"")</f>
        <v/>
      </c>
      <c r="B389" s="9" t="s">
        <v>83</v>
      </c>
      <c r="C389" s="9" t="s">
        <v>84</v>
      </c>
      <c r="D389" s="8" t="s">
        <v>18</v>
      </c>
      <c r="E389" s="8" t="s">
        <v>85</v>
      </c>
      <c r="F389" s="8"/>
      <c r="G389" s="8">
        <v>550</v>
      </c>
      <c r="H389" s="8">
        <f t="shared" si="71"/>
        <v>0</v>
      </c>
      <c r="J389" s="5" t="str">
        <f>IF(F389&gt;0,3,"")</f>
        <v/>
      </c>
      <c r="K389" s="5" t="str">
        <f t="shared" si="84"/>
        <v/>
      </c>
    </row>
    <row r="390" spans="1:12">
      <c r="A390" s="8" t="str">
        <f>IF(L390&lt;&gt;"",SUBTOTAL(103,$L$3:L390),"")</f>
        <v/>
      </c>
      <c r="B390" s="13" t="s">
        <v>48</v>
      </c>
      <c r="C390" s="9"/>
      <c r="D390" s="8"/>
      <c r="E390" s="8"/>
      <c r="F390" s="8"/>
      <c r="G390" s="8"/>
      <c r="H390" s="8"/>
      <c r="J390" s="5">
        <v>2</v>
      </c>
      <c r="K390" s="5">
        <v>2</v>
      </c>
      <c r="L390" s="1"/>
    </row>
    <row r="391" s="1" customFormat="1" ht="27" spans="1:12">
      <c r="A391" s="8" t="str">
        <f>IF(L391&lt;&gt;"",SUBTOTAL(103,$L$3:L391),"")</f>
        <v/>
      </c>
      <c r="B391" s="9" t="s">
        <v>20</v>
      </c>
      <c r="C391" s="9" t="s">
        <v>21</v>
      </c>
      <c r="D391" s="14" t="s">
        <v>22</v>
      </c>
      <c r="E391" s="8" t="s">
        <v>23</v>
      </c>
      <c r="F391" s="15">
        <v>1.7</v>
      </c>
      <c r="G391" s="15">
        <v>2900</v>
      </c>
      <c r="H391" s="8">
        <f t="shared" ref="H391:H454" si="85">ROUND(F391*G391,2)</f>
        <v>4930</v>
      </c>
      <c r="J391" s="5">
        <f t="shared" ref="J391:J396" si="86">IF(F391&gt;0,3,"")</f>
        <v>3</v>
      </c>
      <c r="K391" s="5">
        <f t="shared" si="84"/>
        <v>3</v>
      </c>
    </row>
    <row r="392" s="1" customFormat="1" spans="1:12">
      <c r="A392" s="8" t="str">
        <f>IF(L392&lt;&gt;"",SUBTOTAL(103,$L$3:L392),"")</f>
        <v/>
      </c>
      <c r="B392" s="9" t="s">
        <v>24</v>
      </c>
      <c r="C392" s="9" t="s">
        <v>25</v>
      </c>
      <c r="D392" s="14" t="s">
        <v>26</v>
      </c>
      <c r="E392" s="8" t="s">
        <v>23</v>
      </c>
      <c r="F392" s="15">
        <v>4.15</v>
      </c>
      <c r="G392" s="15">
        <v>850</v>
      </c>
      <c r="H392" s="8">
        <f t="shared" si="85"/>
        <v>3527.5</v>
      </c>
      <c r="J392" s="5">
        <f t="shared" si="86"/>
        <v>3</v>
      </c>
      <c r="K392" s="5">
        <f t="shared" si="84"/>
        <v>3</v>
      </c>
    </row>
    <row r="393" s="1" customFormat="1" spans="1:12">
      <c r="A393" s="8" t="str">
        <f>IF(L393&lt;&gt;"",SUBTOTAL(103,$L$3:L393),"")</f>
        <v/>
      </c>
      <c r="B393" s="9" t="s">
        <v>24</v>
      </c>
      <c r="C393" s="9" t="s">
        <v>27</v>
      </c>
      <c r="D393" s="14" t="s">
        <v>26</v>
      </c>
      <c r="E393" s="8" t="s">
        <v>23</v>
      </c>
      <c r="F393" s="15">
        <v>0.65</v>
      </c>
      <c r="G393" s="15">
        <v>750</v>
      </c>
      <c r="H393" s="8">
        <f t="shared" si="85"/>
        <v>487.5</v>
      </c>
      <c r="J393" s="5">
        <f t="shared" si="86"/>
        <v>3</v>
      </c>
      <c r="K393" s="5">
        <f t="shared" si="84"/>
        <v>3</v>
      </c>
    </row>
    <row r="394" s="1" customFormat="1" spans="1:12">
      <c r="A394" s="8" t="str">
        <f>IF(L394&lt;&gt;"",SUBTOTAL(103,$L$3:L394),"")</f>
        <v/>
      </c>
      <c r="B394" s="9" t="s">
        <v>28</v>
      </c>
      <c r="C394" s="9" t="s">
        <v>29</v>
      </c>
      <c r="D394" s="14" t="s">
        <v>30</v>
      </c>
      <c r="E394" s="8" t="s">
        <v>23</v>
      </c>
      <c r="F394" s="15">
        <v>0.65</v>
      </c>
      <c r="G394" s="15">
        <v>630</v>
      </c>
      <c r="H394" s="8">
        <f t="shared" si="85"/>
        <v>409.5</v>
      </c>
      <c r="J394" s="5">
        <f t="shared" si="86"/>
        <v>3</v>
      </c>
      <c r="K394" s="5">
        <f t="shared" si="84"/>
        <v>3</v>
      </c>
    </row>
    <row r="395" s="1" customFormat="1" ht="27" spans="1:12">
      <c r="A395" s="8" t="str">
        <f>IF(L395&lt;&gt;"",SUBTOTAL(103,$L$3:L395),"")</f>
        <v/>
      </c>
      <c r="B395" s="9" t="s">
        <v>31</v>
      </c>
      <c r="C395" s="9" t="s">
        <v>32</v>
      </c>
      <c r="D395" s="14" t="s">
        <v>33</v>
      </c>
      <c r="E395" s="8" t="s">
        <v>14</v>
      </c>
      <c r="F395" s="15">
        <v>4</v>
      </c>
      <c r="G395" s="15">
        <v>60</v>
      </c>
      <c r="H395" s="8">
        <f t="shared" si="85"/>
        <v>240</v>
      </c>
      <c r="J395" s="5">
        <f t="shared" si="86"/>
        <v>3</v>
      </c>
      <c r="K395" s="5">
        <f t="shared" si="84"/>
        <v>3</v>
      </c>
    </row>
    <row r="396" s="1" customFormat="1" spans="1:12">
      <c r="A396" s="8" t="str">
        <f>IF(L396&lt;&gt;"",SUBTOTAL(103,$L$3:L396),"")</f>
        <v/>
      </c>
      <c r="B396" s="9" t="s">
        <v>34</v>
      </c>
      <c r="C396" s="9" t="s">
        <v>35</v>
      </c>
      <c r="D396" s="14" t="s">
        <v>36</v>
      </c>
      <c r="E396" s="8" t="s">
        <v>19</v>
      </c>
      <c r="F396" s="15">
        <v>1</v>
      </c>
      <c r="G396" s="15">
        <v>180</v>
      </c>
      <c r="H396" s="8">
        <f t="shared" si="85"/>
        <v>180</v>
      </c>
      <c r="J396" s="5">
        <f t="shared" si="86"/>
        <v>3</v>
      </c>
      <c r="K396" s="5">
        <f t="shared" si="84"/>
        <v>3</v>
      </c>
    </row>
    <row r="397" spans="1:12">
      <c r="A397" s="8">
        <f>IF(L397&lt;&gt;"",SUBTOTAL(103,$L$3:L397),"")</f>
        <v>11</v>
      </c>
      <c r="B397" s="11" t="s">
        <v>60</v>
      </c>
      <c r="C397" s="9"/>
      <c r="D397" s="8"/>
      <c r="E397" s="8"/>
      <c r="F397" s="8"/>
      <c r="G397" s="8"/>
      <c r="H397" s="8"/>
      <c r="J397" s="5">
        <v>1</v>
      </c>
      <c r="K397" s="5">
        <v>1</v>
      </c>
      <c r="L397" s="5">
        <v>1</v>
      </c>
    </row>
    <row r="398" hidden="1" spans="1:12">
      <c r="A398" s="8" t="str">
        <f>IF(L398&lt;&gt;"",SUBTOTAL(103,$L$3:L398),"")</f>
        <v/>
      </c>
      <c r="B398" s="12" t="s">
        <v>51</v>
      </c>
      <c r="C398" s="9"/>
      <c r="D398" s="8"/>
      <c r="E398" s="8"/>
      <c r="F398" s="8"/>
      <c r="G398" s="8"/>
      <c r="H398" s="8"/>
      <c r="J398" s="5">
        <v>2</v>
      </c>
      <c r="L398" s="1"/>
    </row>
    <row r="399" s="1" customFormat="1" ht="40.5" hidden="1" spans="1:12">
      <c r="A399" s="8" t="str">
        <f>IF(L399&lt;&gt;"",SUBTOTAL(103,$L$3:L399),"")</f>
        <v/>
      </c>
      <c r="B399" s="9" t="s">
        <v>11</v>
      </c>
      <c r="C399" s="9" t="s">
        <v>12</v>
      </c>
      <c r="D399" s="8" t="s">
        <v>13</v>
      </c>
      <c r="E399" s="8" t="s">
        <v>14</v>
      </c>
      <c r="F399" s="8"/>
      <c r="G399" s="8">
        <v>820</v>
      </c>
      <c r="H399" s="8">
        <f t="shared" si="85"/>
        <v>0</v>
      </c>
      <c r="J399" s="5" t="str">
        <f>IF(F399&gt;0,3,"")</f>
        <v/>
      </c>
      <c r="K399" s="5" t="str">
        <f t="shared" ref="K399:K407" si="87">IF(F399&gt;0,3,"")</f>
        <v/>
      </c>
    </row>
    <row r="400" s="1" customFormat="1" ht="27" hidden="1" spans="1:12">
      <c r="A400" s="8" t="str">
        <f>IF(L400&lt;&gt;"",SUBTOTAL(103,$L$3:L400),"")</f>
        <v/>
      </c>
      <c r="B400" s="9" t="s">
        <v>83</v>
      </c>
      <c r="C400" s="9" t="s">
        <v>84</v>
      </c>
      <c r="D400" s="8" t="s">
        <v>18</v>
      </c>
      <c r="E400" s="8" t="s">
        <v>85</v>
      </c>
      <c r="F400" s="8"/>
      <c r="G400" s="8">
        <v>550</v>
      </c>
      <c r="H400" s="8">
        <f t="shared" si="85"/>
        <v>0</v>
      </c>
      <c r="J400" s="5" t="str">
        <f>IF(F400&gt;0,3,"")</f>
        <v/>
      </c>
      <c r="K400" s="5" t="str">
        <f t="shared" si="87"/>
        <v/>
      </c>
    </row>
    <row r="401" spans="1:12">
      <c r="A401" s="8" t="str">
        <f>IF(L401&lt;&gt;"",SUBTOTAL(103,$L$3:L401),"")</f>
        <v/>
      </c>
      <c r="B401" s="13" t="s">
        <v>48</v>
      </c>
      <c r="C401" s="9"/>
      <c r="D401" s="8"/>
      <c r="E401" s="8"/>
      <c r="F401" s="8"/>
      <c r="G401" s="8"/>
      <c r="H401" s="8"/>
      <c r="J401" s="5">
        <v>2</v>
      </c>
      <c r="K401" s="5">
        <v>2</v>
      </c>
      <c r="L401" s="1"/>
    </row>
    <row r="402" s="1" customFormat="1" ht="27" spans="1:12">
      <c r="A402" s="8" t="str">
        <f>IF(L402&lt;&gt;"",SUBTOTAL(103,$L$3:L402),"")</f>
        <v/>
      </c>
      <c r="B402" s="9" t="s">
        <v>20</v>
      </c>
      <c r="C402" s="9" t="s">
        <v>21</v>
      </c>
      <c r="D402" s="14" t="s">
        <v>22</v>
      </c>
      <c r="E402" s="8" t="s">
        <v>23</v>
      </c>
      <c r="F402" s="15">
        <v>1.7</v>
      </c>
      <c r="G402" s="15">
        <v>2900</v>
      </c>
      <c r="H402" s="8">
        <f t="shared" si="85"/>
        <v>4930</v>
      </c>
      <c r="J402" s="5">
        <f t="shared" ref="J402:J407" si="88">IF(F402&gt;0,3,"")</f>
        <v>3</v>
      </c>
      <c r="K402" s="5">
        <f t="shared" si="87"/>
        <v>3</v>
      </c>
    </row>
    <row r="403" s="1" customFormat="1" spans="1:12">
      <c r="A403" s="8" t="str">
        <f>IF(L403&lt;&gt;"",SUBTOTAL(103,$L$3:L403),"")</f>
        <v/>
      </c>
      <c r="B403" s="9" t="s">
        <v>24</v>
      </c>
      <c r="C403" s="9" t="s">
        <v>25</v>
      </c>
      <c r="D403" s="14" t="s">
        <v>26</v>
      </c>
      <c r="E403" s="8" t="s">
        <v>23</v>
      </c>
      <c r="F403" s="15">
        <v>4.15</v>
      </c>
      <c r="G403" s="15">
        <v>850</v>
      </c>
      <c r="H403" s="8">
        <f t="shared" si="85"/>
        <v>3527.5</v>
      </c>
      <c r="J403" s="5">
        <f t="shared" si="88"/>
        <v>3</v>
      </c>
      <c r="K403" s="5">
        <f t="shared" si="87"/>
        <v>3</v>
      </c>
    </row>
    <row r="404" s="1" customFormat="1" spans="1:12">
      <c r="A404" s="8" t="str">
        <f>IF(L404&lt;&gt;"",SUBTOTAL(103,$L$3:L404),"")</f>
        <v/>
      </c>
      <c r="B404" s="9" t="s">
        <v>24</v>
      </c>
      <c r="C404" s="9" t="s">
        <v>27</v>
      </c>
      <c r="D404" s="14" t="s">
        <v>26</v>
      </c>
      <c r="E404" s="8" t="s">
        <v>23</v>
      </c>
      <c r="F404" s="15">
        <v>0.65</v>
      </c>
      <c r="G404" s="15">
        <v>750</v>
      </c>
      <c r="H404" s="8">
        <f t="shared" si="85"/>
        <v>487.5</v>
      </c>
      <c r="J404" s="5">
        <f t="shared" si="88"/>
        <v>3</v>
      </c>
      <c r="K404" s="5">
        <f t="shared" si="87"/>
        <v>3</v>
      </c>
    </row>
    <row r="405" s="1" customFormat="1" spans="1:12">
      <c r="A405" s="8" t="str">
        <f>IF(L405&lt;&gt;"",SUBTOTAL(103,$L$3:L405),"")</f>
        <v/>
      </c>
      <c r="B405" s="9" t="s">
        <v>28</v>
      </c>
      <c r="C405" s="9" t="s">
        <v>29</v>
      </c>
      <c r="D405" s="14" t="s">
        <v>30</v>
      </c>
      <c r="E405" s="8" t="s">
        <v>23</v>
      </c>
      <c r="F405" s="15">
        <v>0.65</v>
      </c>
      <c r="G405" s="15">
        <v>630</v>
      </c>
      <c r="H405" s="8">
        <f t="shared" si="85"/>
        <v>409.5</v>
      </c>
      <c r="J405" s="5">
        <f t="shared" si="88"/>
        <v>3</v>
      </c>
      <c r="K405" s="5">
        <f t="shared" si="87"/>
        <v>3</v>
      </c>
    </row>
    <row r="406" s="1" customFormat="1" ht="27" spans="1:12">
      <c r="A406" s="8" t="str">
        <f>IF(L406&lt;&gt;"",SUBTOTAL(103,$L$3:L406),"")</f>
        <v/>
      </c>
      <c r="B406" s="9" t="s">
        <v>31</v>
      </c>
      <c r="C406" s="9" t="s">
        <v>32</v>
      </c>
      <c r="D406" s="14" t="s">
        <v>33</v>
      </c>
      <c r="E406" s="8" t="s">
        <v>14</v>
      </c>
      <c r="F406" s="15">
        <v>4</v>
      </c>
      <c r="G406" s="15">
        <v>60</v>
      </c>
      <c r="H406" s="8">
        <f t="shared" si="85"/>
        <v>240</v>
      </c>
      <c r="J406" s="5">
        <f t="shared" si="88"/>
        <v>3</v>
      </c>
      <c r="K406" s="5">
        <f t="shared" si="87"/>
        <v>3</v>
      </c>
    </row>
    <row r="407" s="1" customFormat="1" spans="1:12">
      <c r="A407" s="8" t="str">
        <f>IF(L407&lt;&gt;"",SUBTOTAL(103,$L$3:L407),"")</f>
        <v/>
      </c>
      <c r="B407" s="9" t="s">
        <v>34</v>
      </c>
      <c r="C407" s="9" t="s">
        <v>35</v>
      </c>
      <c r="D407" s="14" t="s">
        <v>36</v>
      </c>
      <c r="E407" s="8" t="s">
        <v>19</v>
      </c>
      <c r="F407" s="15">
        <v>1</v>
      </c>
      <c r="G407" s="15">
        <v>180</v>
      </c>
      <c r="H407" s="8">
        <f t="shared" si="85"/>
        <v>180</v>
      </c>
      <c r="J407" s="5">
        <f t="shared" si="88"/>
        <v>3</v>
      </c>
      <c r="K407" s="5">
        <f t="shared" si="87"/>
        <v>3</v>
      </c>
    </row>
    <row r="408" hidden="1" spans="1:12">
      <c r="A408" s="8" t="str">
        <f>IF(L408&lt;&gt;"",SUBTOTAL(103,$L$3:L408),"")</f>
        <v/>
      </c>
      <c r="B408" s="12" t="s">
        <v>51</v>
      </c>
      <c r="C408" s="9"/>
      <c r="D408" s="8"/>
      <c r="E408" s="8"/>
      <c r="F408" s="8"/>
      <c r="G408" s="8"/>
      <c r="H408" s="8"/>
      <c r="J408" s="5">
        <v>2</v>
      </c>
      <c r="L408" s="1"/>
    </row>
    <row r="409" s="1" customFormat="1" ht="40.5" hidden="1" spans="1:12">
      <c r="A409" s="8" t="str">
        <f>IF(L409&lt;&gt;"",SUBTOTAL(103,$L$3:L409),"")</f>
        <v/>
      </c>
      <c r="B409" s="9" t="s">
        <v>11</v>
      </c>
      <c r="C409" s="9" t="s">
        <v>12</v>
      </c>
      <c r="D409" s="8" t="s">
        <v>13</v>
      </c>
      <c r="E409" s="8" t="s">
        <v>14</v>
      </c>
      <c r="F409" s="8"/>
      <c r="G409" s="8">
        <v>820</v>
      </c>
      <c r="H409" s="8">
        <f t="shared" si="85"/>
        <v>0</v>
      </c>
      <c r="J409" s="5" t="str">
        <f>IF(F409&gt;0,3,"")</f>
        <v/>
      </c>
      <c r="K409" s="5" t="str">
        <f t="shared" ref="K409:K417" si="89">IF(F409&gt;0,3,"")</f>
        <v/>
      </c>
    </row>
    <row r="410" s="1" customFormat="1" ht="27" hidden="1" spans="1:12">
      <c r="A410" s="8" t="str">
        <f>IF(L410&lt;&gt;"",SUBTOTAL(103,$L$3:L410),"")</f>
        <v/>
      </c>
      <c r="B410" s="9" t="s">
        <v>83</v>
      </c>
      <c r="C410" s="9" t="s">
        <v>84</v>
      </c>
      <c r="D410" s="8" t="s">
        <v>18</v>
      </c>
      <c r="E410" s="8" t="s">
        <v>85</v>
      </c>
      <c r="F410" s="8"/>
      <c r="G410" s="8">
        <v>550</v>
      </c>
      <c r="H410" s="8">
        <f t="shared" si="85"/>
        <v>0</v>
      </c>
      <c r="J410" s="5" t="str">
        <f>IF(F410&gt;0,3,"")</f>
        <v/>
      </c>
      <c r="K410" s="5" t="str">
        <f t="shared" si="89"/>
        <v/>
      </c>
    </row>
    <row r="411" spans="1:12">
      <c r="A411" s="8" t="str">
        <f>IF(L411&lt;&gt;"",SUBTOTAL(103,$L$3:L411),"")</f>
        <v/>
      </c>
      <c r="B411" s="13" t="s">
        <v>48</v>
      </c>
      <c r="C411" s="9"/>
      <c r="D411" s="8"/>
      <c r="E411" s="8"/>
      <c r="F411" s="8"/>
      <c r="G411" s="8"/>
      <c r="H411" s="8"/>
      <c r="J411" s="5">
        <v>2</v>
      </c>
      <c r="K411" s="5">
        <v>2</v>
      </c>
      <c r="L411" s="1"/>
    </row>
    <row r="412" s="1" customFormat="1" ht="27" spans="1:12">
      <c r="A412" s="8" t="str">
        <f>IF(L412&lt;&gt;"",SUBTOTAL(103,$L$3:L412),"")</f>
        <v/>
      </c>
      <c r="B412" s="9" t="s">
        <v>20</v>
      </c>
      <c r="C412" s="9" t="s">
        <v>21</v>
      </c>
      <c r="D412" s="14" t="s">
        <v>22</v>
      </c>
      <c r="E412" s="8" t="s">
        <v>23</v>
      </c>
      <c r="F412" s="15">
        <v>1.7</v>
      </c>
      <c r="G412" s="15">
        <v>2900</v>
      </c>
      <c r="H412" s="8">
        <f t="shared" si="85"/>
        <v>4930</v>
      </c>
      <c r="J412" s="5">
        <f t="shared" ref="J412:J417" si="90">IF(F412&gt;0,3,"")</f>
        <v>3</v>
      </c>
      <c r="K412" s="5">
        <f t="shared" si="89"/>
        <v>3</v>
      </c>
    </row>
    <row r="413" s="1" customFormat="1" spans="1:12">
      <c r="A413" s="8" t="str">
        <f>IF(L413&lt;&gt;"",SUBTOTAL(103,$L$3:L413),"")</f>
        <v/>
      </c>
      <c r="B413" s="9" t="s">
        <v>24</v>
      </c>
      <c r="C413" s="9" t="s">
        <v>25</v>
      </c>
      <c r="D413" s="14" t="s">
        <v>26</v>
      </c>
      <c r="E413" s="8" t="s">
        <v>23</v>
      </c>
      <c r="F413" s="15">
        <v>4.15</v>
      </c>
      <c r="G413" s="15">
        <v>850</v>
      </c>
      <c r="H413" s="8">
        <f t="shared" si="85"/>
        <v>3527.5</v>
      </c>
      <c r="J413" s="5">
        <f t="shared" si="90"/>
        <v>3</v>
      </c>
      <c r="K413" s="5">
        <f t="shared" si="89"/>
        <v>3</v>
      </c>
    </row>
    <row r="414" s="1" customFormat="1" spans="1:12">
      <c r="A414" s="8" t="str">
        <f>IF(L414&lt;&gt;"",SUBTOTAL(103,$L$3:L414),"")</f>
        <v/>
      </c>
      <c r="B414" s="9" t="s">
        <v>24</v>
      </c>
      <c r="C414" s="9" t="s">
        <v>27</v>
      </c>
      <c r="D414" s="14" t="s">
        <v>26</v>
      </c>
      <c r="E414" s="8" t="s">
        <v>23</v>
      </c>
      <c r="F414" s="15">
        <v>0.65</v>
      </c>
      <c r="G414" s="15">
        <v>750</v>
      </c>
      <c r="H414" s="8">
        <f t="shared" si="85"/>
        <v>487.5</v>
      </c>
      <c r="J414" s="5">
        <f t="shared" si="90"/>
        <v>3</v>
      </c>
      <c r="K414" s="5">
        <f t="shared" si="89"/>
        <v>3</v>
      </c>
    </row>
    <row r="415" s="1" customFormat="1" spans="1:12">
      <c r="A415" s="8" t="str">
        <f>IF(L415&lt;&gt;"",SUBTOTAL(103,$L$3:L415),"")</f>
        <v/>
      </c>
      <c r="B415" s="9" t="s">
        <v>28</v>
      </c>
      <c r="C415" s="9" t="s">
        <v>29</v>
      </c>
      <c r="D415" s="14" t="s">
        <v>30</v>
      </c>
      <c r="E415" s="8" t="s">
        <v>23</v>
      </c>
      <c r="F415" s="15">
        <v>0.65</v>
      </c>
      <c r="G415" s="15">
        <v>630</v>
      </c>
      <c r="H415" s="8">
        <f t="shared" si="85"/>
        <v>409.5</v>
      </c>
      <c r="J415" s="5">
        <f t="shared" si="90"/>
        <v>3</v>
      </c>
      <c r="K415" s="5">
        <f t="shared" si="89"/>
        <v>3</v>
      </c>
    </row>
    <row r="416" s="1" customFormat="1" ht="27" spans="1:12">
      <c r="A416" s="8" t="str">
        <f>IF(L416&lt;&gt;"",SUBTOTAL(103,$L$3:L416),"")</f>
        <v/>
      </c>
      <c r="B416" s="9" t="s">
        <v>31</v>
      </c>
      <c r="C416" s="9" t="s">
        <v>32</v>
      </c>
      <c r="D416" s="14" t="s">
        <v>33</v>
      </c>
      <c r="E416" s="8" t="s">
        <v>14</v>
      </c>
      <c r="F416" s="15">
        <v>4</v>
      </c>
      <c r="G416" s="15">
        <v>60</v>
      </c>
      <c r="H416" s="8">
        <f t="shared" si="85"/>
        <v>240</v>
      </c>
      <c r="J416" s="5">
        <f t="shared" si="90"/>
        <v>3</v>
      </c>
      <c r="K416" s="5">
        <f t="shared" si="89"/>
        <v>3</v>
      </c>
    </row>
    <row r="417" s="1" customFormat="1" spans="1:12">
      <c r="A417" s="8" t="str">
        <f>IF(L417&lt;&gt;"",SUBTOTAL(103,$L$3:L417),"")</f>
        <v/>
      </c>
      <c r="B417" s="9" t="s">
        <v>34</v>
      </c>
      <c r="C417" s="9" t="s">
        <v>35</v>
      </c>
      <c r="D417" s="14" t="s">
        <v>36</v>
      </c>
      <c r="E417" s="8" t="s">
        <v>19</v>
      </c>
      <c r="F417" s="15">
        <v>1</v>
      </c>
      <c r="G417" s="15">
        <v>180</v>
      </c>
      <c r="H417" s="8">
        <f t="shared" si="85"/>
        <v>180</v>
      </c>
      <c r="J417" s="5">
        <f t="shared" si="90"/>
        <v>3</v>
      </c>
      <c r="K417" s="5">
        <f t="shared" si="89"/>
        <v>3</v>
      </c>
    </row>
    <row r="418" spans="1:12">
      <c r="A418" s="8">
        <f>IF(L418&lt;&gt;"",SUBTOTAL(103,$L$3:L418),"")</f>
        <v>12</v>
      </c>
      <c r="B418" s="11" t="s">
        <v>61</v>
      </c>
      <c r="C418" s="9"/>
      <c r="D418" s="8"/>
      <c r="E418" s="8"/>
      <c r="F418" s="8"/>
      <c r="G418" s="8"/>
      <c r="H418" s="8"/>
      <c r="J418" s="5">
        <v>1</v>
      </c>
      <c r="K418" s="5">
        <v>1</v>
      </c>
      <c r="L418" s="5">
        <v>1</v>
      </c>
    </row>
    <row r="419" hidden="1" spans="1:12">
      <c r="A419" s="8" t="str">
        <f>IF(L419&lt;&gt;"",SUBTOTAL(103,$L$3:L419),"")</f>
        <v/>
      </c>
      <c r="B419" s="12" t="s">
        <v>45</v>
      </c>
      <c r="C419" s="9"/>
      <c r="D419" s="8"/>
      <c r="E419" s="8"/>
      <c r="F419" s="8"/>
      <c r="G419" s="8"/>
      <c r="H419" s="8"/>
      <c r="J419" s="5">
        <v>2</v>
      </c>
      <c r="L419" s="1"/>
    </row>
    <row r="420" s="1" customFormat="1" ht="40.5" hidden="1" spans="1:12">
      <c r="A420" s="8" t="str">
        <f>IF(L420&lt;&gt;"",SUBTOTAL(103,$L$3:L420),"")</f>
        <v/>
      </c>
      <c r="B420" s="9" t="s">
        <v>11</v>
      </c>
      <c r="C420" s="9" t="s">
        <v>12</v>
      </c>
      <c r="D420" s="8" t="s">
        <v>13</v>
      </c>
      <c r="E420" s="8" t="s">
        <v>14</v>
      </c>
      <c r="F420" s="8"/>
      <c r="G420" s="8">
        <v>820</v>
      </c>
      <c r="H420" s="8">
        <f t="shared" si="85"/>
        <v>0</v>
      </c>
      <c r="J420" s="5" t="str">
        <f>IF(F420&gt;0,3,"")</f>
        <v/>
      </c>
      <c r="K420" s="5" t="str">
        <f t="shared" ref="K420:K428" si="91">IF(F420&gt;0,3,"")</f>
        <v/>
      </c>
    </row>
    <row r="421" s="1" customFormat="1" ht="27" hidden="1" spans="1:12">
      <c r="A421" s="8" t="str">
        <f>IF(L421&lt;&gt;"",SUBTOTAL(103,$L$3:L421),"")</f>
        <v/>
      </c>
      <c r="B421" s="9" t="s">
        <v>83</v>
      </c>
      <c r="C421" s="9" t="s">
        <v>84</v>
      </c>
      <c r="D421" s="8" t="s">
        <v>18</v>
      </c>
      <c r="E421" s="8" t="s">
        <v>85</v>
      </c>
      <c r="F421" s="8"/>
      <c r="G421" s="8">
        <v>550</v>
      </c>
      <c r="H421" s="8">
        <f t="shared" si="85"/>
        <v>0</v>
      </c>
      <c r="J421" s="5" t="str">
        <f>IF(F421&gt;0,3,"")</f>
        <v/>
      </c>
      <c r="K421" s="5" t="str">
        <f t="shared" si="91"/>
        <v/>
      </c>
    </row>
    <row r="422" spans="1:12">
      <c r="A422" s="8" t="str">
        <f>IF(L422&lt;&gt;"",SUBTOTAL(103,$L$3:L422),"")</f>
        <v/>
      </c>
      <c r="B422" s="13" t="s">
        <v>46</v>
      </c>
      <c r="C422" s="9"/>
      <c r="D422" s="8"/>
      <c r="E422" s="8"/>
      <c r="F422" s="8"/>
      <c r="G422" s="8"/>
      <c r="H422" s="8"/>
      <c r="J422" s="5">
        <v>2</v>
      </c>
      <c r="K422" s="5">
        <v>2</v>
      </c>
      <c r="L422" s="1"/>
    </row>
    <row r="423" s="1" customFormat="1" ht="27" spans="1:12">
      <c r="A423" s="8" t="str">
        <f>IF(L423&lt;&gt;"",SUBTOTAL(103,$L$3:L423),"")</f>
        <v/>
      </c>
      <c r="B423" s="9" t="s">
        <v>20</v>
      </c>
      <c r="C423" s="9" t="s">
        <v>21</v>
      </c>
      <c r="D423" s="14" t="s">
        <v>22</v>
      </c>
      <c r="E423" s="8" t="s">
        <v>23</v>
      </c>
      <c r="F423" s="15">
        <v>4.4</v>
      </c>
      <c r="G423" s="15">
        <v>2900</v>
      </c>
      <c r="H423" s="8">
        <f t="shared" si="85"/>
        <v>12760</v>
      </c>
      <c r="J423" s="5">
        <f t="shared" ref="J423:J428" si="92">IF(F423&gt;0,3,"")</f>
        <v>3</v>
      </c>
      <c r="K423" s="5">
        <f t="shared" si="91"/>
        <v>3</v>
      </c>
    </row>
    <row r="424" s="1" customFormat="1" spans="1:12">
      <c r="A424" s="8" t="str">
        <f>IF(L424&lt;&gt;"",SUBTOTAL(103,$L$3:L424),"")</f>
        <v/>
      </c>
      <c r="B424" s="9" t="s">
        <v>24</v>
      </c>
      <c r="C424" s="9" t="s">
        <v>25</v>
      </c>
      <c r="D424" s="14" t="s">
        <v>26</v>
      </c>
      <c r="E424" s="8" t="s">
        <v>23</v>
      </c>
      <c r="F424" s="15">
        <v>9.3</v>
      </c>
      <c r="G424" s="15">
        <v>850</v>
      </c>
      <c r="H424" s="8">
        <f t="shared" si="85"/>
        <v>7905</v>
      </c>
      <c r="J424" s="5">
        <f t="shared" si="92"/>
        <v>3</v>
      </c>
      <c r="K424" s="5">
        <f t="shared" si="91"/>
        <v>3</v>
      </c>
    </row>
    <row r="425" s="1" customFormat="1" spans="1:12">
      <c r="A425" s="8" t="str">
        <f>IF(L425&lt;&gt;"",SUBTOTAL(103,$L$3:L425),"")</f>
        <v/>
      </c>
      <c r="B425" s="9" t="s">
        <v>24</v>
      </c>
      <c r="C425" s="9" t="s">
        <v>27</v>
      </c>
      <c r="D425" s="14" t="s">
        <v>26</v>
      </c>
      <c r="E425" s="8" t="s">
        <v>23</v>
      </c>
      <c r="F425" s="15">
        <v>1.25</v>
      </c>
      <c r="G425" s="15">
        <v>750</v>
      </c>
      <c r="H425" s="8">
        <f t="shared" si="85"/>
        <v>937.5</v>
      </c>
      <c r="J425" s="5">
        <f t="shared" si="92"/>
        <v>3</v>
      </c>
      <c r="K425" s="5">
        <f t="shared" si="91"/>
        <v>3</v>
      </c>
    </row>
    <row r="426" s="1" customFormat="1" spans="1:12">
      <c r="A426" s="8" t="str">
        <f>IF(L426&lt;&gt;"",SUBTOTAL(103,$L$3:L426),"")</f>
        <v/>
      </c>
      <c r="B426" s="9" t="s">
        <v>28</v>
      </c>
      <c r="C426" s="9" t="s">
        <v>29</v>
      </c>
      <c r="D426" s="14" t="s">
        <v>30</v>
      </c>
      <c r="E426" s="8" t="s">
        <v>23</v>
      </c>
      <c r="F426" s="15">
        <v>1.26</v>
      </c>
      <c r="G426" s="15">
        <v>630</v>
      </c>
      <c r="H426" s="8">
        <f t="shared" si="85"/>
        <v>793.8</v>
      </c>
      <c r="J426" s="5">
        <f t="shared" si="92"/>
        <v>3</v>
      </c>
      <c r="K426" s="5">
        <f t="shared" si="91"/>
        <v>3</v>
      </c>
    </row>
    <row r="427" s="1" customFormat="1" ht="27" spans="1:12">
      <c r="A427" s="8" t="str">
        <f>IF(L427&lt;&gt;"",SUBTOTAL(103,$L$3:L427),"")</f>
        <v/>
      </c>
      <c r="B427" s="9" t="s">
        <v>31</v>
      </c>
      <c r="C427" s="9" t="s">
        <v>32</v>
      </c>
      <c r="D427" s="14" t="s">
        <v>33</v>
      </c>
      <c r="E427" s="8" t="s">
        <v>14</v>
      </c>
      <c r="F427" s="15">
        <v>7</v>
      </c>
      <c r="G427" s="15">
        <v>60</v>
      </c>
      <c r="H427" s="8">
        <f t="shared" si="85"/>
        <v>420</v>
      </c>
      <c r="J427" s="5">
        <f t="shared" si="92"/>
        <v>3</v>
      </c>
      <c r="K427" s="5">
        <f t="shared" si="91"/>
        <v>3</v>
      </c>
    </row>
    <row r="428" s="1" customFormat="1" spans="1:12">
      <c r="A428" s="8" t="str">
        <f>IF(L428&lt;&gt;"",SUBTOTAL(103,$L$3:L428),"")</f>
        <v/>
      </c>
      <c r="B428" s="9" t="s">
        <v>34</v>
      </c>
      <c r="C428" s="9" t="s">
        <v>35</v>
      </c>
      <c r="D428" s="14" t="s">
        <v>36</v>
      </c>
      <c r="E428" s="8" t="s">
        <v>19</v>
      </c>
      <c r="F428" s="15">
        <v>1</v>
      </c>
      <c r="G428" s="15">
        <v>180</v>
      </c>
      <c r="H428" s="8">
        <f t="shared" si="85"/>
        <v>180</v>
      </c>
      <c r="J428" s="5">
        <f t="shared" si="92"/>
        <v>3</v>
      </c>
      <c r="K428" s="5">
        <f t="shared" si="91"/>
        <v>3</v>
      </c>
    </row>
    <row r="429" spans="1:12">
      <c r="A429" s="8">
        <f>IF(L429&lt;&gt;"",SUBTOTAL(103,$L$3:L429),"")</f>
        <v>13</v>
      </c>
      <c r="B429" s="11" t="s">
        <v>62</v>
      </c>
      <c r="C429" s="9"/>
      <c r="D429" s="8"/>
      <c r="E429" s="8"/>
      <c r="F429" s="8"/>
      <c r="G429" s="8"/>
      <c r="H429" s="8"/>
      <c r="J429" s="5">
        <v>1</v>
      </c>
      <c r="K429" s="5">
        <v>1</v>
      </c>
      <c r="L429" s="5">
        <v>1</v>
      </c>
    </row>
    <row r="430" spans="1:12">
      <c r="A430" s="8" t="str">
        <f>IF(L430&lt;&gt;"",SUBTOTAL(103,$L$3:L430),"")</f>
        <v/>
      </c>
      <c r="B430" s="12" t="s">
        <v>51</v>
      </c>
      <c r="C430" s="9"/>
      <c r="D430" s="8"/>
      <c r="E430" s="8"/>
      <c r="F430" s="8"/>
      <c r="G430" s="8"/>
      <c r="H430" s="8"/>
      <c r="J430" s="5">
        <v>2</v>
      </c>
      <c r="K430" s="5">
        <v>2</v>
      </c>
      <c r="L430" s="1"/>
    </row>
    <row r="431" s="1" customFormat="1" ht="40.5" spans="1:12">
      <c r="A431" s="8" t="str">
        <f>IF(L431&lt;&gt;"",SUBTOTAL(103,$L$3:L431),"")</f>
        <v/>
      </c>
      <c r="B431" s="9" t="s">
        <v>11</v>
      </c>
      <c r="C431" s="9" t="s">
        <v>12</v>
      </c>
      <c r="D431" s="8" t="s">
        <v>13</v>
      </c>
      <c r="E431" s="8" t="s">
        <v>14</v>
      </c>
      <c r="F431" s="8">
        <v>31.5</v>
      </c>
      <c r="G431" s="8">
        <v>820</v>
      </c>
      <c r="H431" s="8">
        <f t="shared" si="85"/>
        <v>25830</v>
      </c>
      <c r="J431" s="5">
        <f>IF(F431&gt;0,3,"")</f>
        <v>3</v>
      </c>
      <c r="K431" s="5">
        <f t="shared" ref="K431:K439" si="93">IF(F431&gt;0,3,"")</f>
        <v>3</v>
      </c>
    </row>
    <row r="432" s="1" customFormat="1" ht="27" hidden="1" spans="1:12">
      <c r="A432" s="8" t="str">
        <f>IF(L432&lt;&gt;"",SUBTOTAL(103,$L$3:L432),"")</f>
        <v/>
      </c>
      <c r="B432" s="9" t="s">
        <v>83</v>
      </c>
      <c r="C432" s="9" t="s">
        <v>84</v>
      </c>
      <c r="D432" s="8" t="s">
        <v>18</v>
      </c>
      <c r="E432" s="8" t="s">
        <v>85</v>
      </c>
      <c r="F432" s="8"/>
      <c r="G432" s="8">
        <v>550</v>
      </c>
      <c r="H432" s="8">
        <f t="shared" si="85"/>
        <v>0</v>
      </c>
      <c r="J432" s="5" t="str">
        <f>IF(F432&gt;0,3,"")</f>
        <v/>
      </c>
      <c r="K432" s="5" t="str">
        <f t="shared" si="93"/>
        <v/>
      </c>
    </row>
    <row r="433" hidden="1" spans="1:12">
      <c r="A433" s="8" t="str">
        <f>IF(L433&lt;&gt;"",SUBTOTAL(103,$L$3:L433),"")</f>
        <v/>
      </c>
      <c r="B433" s="13" t="s">
        <v>48</v>
      </c>
      <c r="C433" s="9"/>
      <c r="D433" s="8"/>
      <c r="E433" s="8"/>
      <c r="F433" s="8"/>
      <c r="G433" s="8"/>
      <c r="H433" s="8"/>
      <c r="J433" s="5">
        <v>2</v>
      </c>
      <c r="L433" s="1"/>
    </row>
    <row r="434" s="1" customFormat="1" ht="27" hidden="1" spans="1:12">
      <c r="A434" s="8" t="str">
        <f>IF(L434&lt;&gt;"",SUBTOTAL(103,$L$3:L434),"")</f>
        <v/>
      </c>
      <c r="B434" s="9" t="s">
        <v>20</v>
      </c>
      <c r="C434" s="9" t="s">
        <v>21</v>
      </c>
      <c r="D434" s="14" t="s">
        <v>22</v>
      </c>
      <c r="E434" s="8" t="s">
        <v>23</v>
      </c>
      <c r="F434" s="15"/>
      <c r="G434" s="15">
        <v>2900</v>
      </c>
      <c r="H434" s="8">
        <f t="shared" si="85"/>
        <v>0</v>
      </c>
      <c r="J434" s="5" t="str">
        <f t="shared" ref="J434:J439" si="94">IF(F434&gt;0,3,"")</f>
        <v/>
      </c>
      <c r="K434" s="5" t="str">
        <f t="shared" si="93"/>
        <v/>
      </c>
    </row>
    <row r="435" s="1" customFormat="1" hidden="1" spans="1:12">
      <c r="A435" s="8" t="str">
        <f>IF(L435&lt;&gt;"",SUBTOTAL(103,$L$3:L435),"")</f>
        <v/>
      </c>
      <c r="B435" s="9" t="s">
        <v>24</v>
      </c>
      <c r="C435" s="9" t="s">
        <v>25</v>
      </c>
      <c r="D435" s="14" t="s">
        <v>26</v>
      </c>
      <c r="E435" s="8" t="s">
        <v>23</v>
      </c>
      <c r="F435" s="15"/>
      <c r="G435" s="15">
        <v>850</v>
      </c>
      <c r="H435" s="8">
        <f t="shared" si="85"/>
        <v>0</v>
      </c>
      <c r="J435" s="5" t="str">
        <f t="shared" si="94"/>
        <v/>
      </c>
      <c r="K435" s="5" t="str">
        <f t="shared" si="93"/>
        <v/>
      </c>
    </row>
    <row r="436" s="1" customFormat="1" hidden="1" spans="1:12">
      <c r="A436" s="8" t="str">
        <f>IF(L436&lt;&gt;"",SUBTOTAL(103,$L$3:L436),"")</f>
        <v/>
      </c>
      <c r="B436" s="9" t="s">
        <v>24</v>
      </c>
      <c r="C436" s="9" t="s">
        <v>27</v>
      </c>
      <c r="D436" s="14" t="s">
        <v>26</v>
      </c>
      <c r="E436" s="8" t="s">
        <v>23</v>
      </c>
      <c r="F436" s="15"/>
      <c r="G436" s="15">
        <v>750</v>
      </c>
      <c r="H436" s="8">
        <f t="shared" si="85"/>
        <v>0</v>
      </c>
      <c r="J436" s="5" t="str">
        <f t="shared" si="94"/>
        <v/>
      </c>
      <c r="K436" s="5" t="str">
        <f t="shared" si="93"/>
        <v/>
      </c>
    </row>
    <row r="437" s="1" customFormat="1" hidden="1" spans="1:12">
      <c r="A437" s="8" t="str">
        <f>IF(L437&lt;&gt;"",SUBTOTAL(103,$L$3:L437),"")</f>
        <v/>
      </c>
      <c r="B437" s="9" t="s">
        <v>28</v>
      </c>
      <c r="C437" s="9" t="s">
        <v>29</v>
      </c>
      <c r="D437" s="14" t="s">
        <v>30</v>
      </c>
      <c r="E437" s="8" t="s">
        <v>23</v>
      </c>
      <c r="F437" s="15"/>
      <c r="G437" s="15">
        <v>630</v>
      </c>
      <c r="H437" s="8">
        <f t="shared" si="85"/>
        <v>0</v>
      </c>
      <c r="J437" s="5" t="str">
        <f t="shared" si="94"/>
        <v/>
      </c>
      <c r="K437" s="5" t="str">
        <f t="shared" si="93"/>
        <v/>
      </c>
    </row>
    <row r="438" s="1" customFormat="1" ht="27" hidden="1" spans="1:12">
      <c r="A438" s="8" t="str">
        <f>IF(L438&lt;&gt;"",SUBTOTAL(103,$L$3:L438),"")</f>
        <v/>
      </c>
      <c r="B438" s="9" t="s">
        <v>31</v>
      </c>
      <c r="C438" s="9" t="s">
        <v>32</v>
      </c>
      <c r="D438" s="14" t="s">
        <v>33</v>
      </c>
      <c r="E438" s="8" t="s">
        <v>14</v>
      </c>
      <c r="F438" s="15"/>
      <c r="G438" s="15">
        <v>60</v>
      </c>
      <c r="H438" s="8">
        <f t="shared" si="85"/>
        <v>0</v>
      </c>
      <c r="J438" s="5" t="str">
        <f t="shared" si="94"/>
        <v/>
      </c>
      <c r="K438" s="5" t="str">
        <f t="shared" si="93"/>
        <v/>
      </c>
    </row>
    <row r="439" s="1" customFormat="1" hidden="1" spans="1:12">
      <c r="A439" s="8" t="str">
        <f>IF(L439&lt;&gt;"",SUBTOTAL(103,$L$3:L439),"")</f>
        <v/>
      </c>
      <c r="B439" s="9" t="s">
        <v>34</v>
      </c>
      <c r="C439" s="9" t="s">
        <v>35</v>
      </c>
      <c r="D439" s="14" t="s">
        <v>36</v>
      </c>
      <c r="E439" s="8" t="s">
        <v>19</v>
      </c>
      <c r="F439" s="15"/>
      <c r="G439" s="15">
        <v>180</v>
      </c>
      <c r="H439" s="8">
        <f t="shared" si="85"/>
        <v>0</v>
      </c>
      <c r="J439" s="5" t="str">
        <f t="shared" si="94"/>
        <v/>
      </c>
      <c r="K439" s="5" t="str">
        <f t="shared" si="93"/>
        <v/>
      </c>
    </row>
    <row r="440" hidden="1" spans="1:12">
      <c r="A440" s="8" t="str">
        <f>IF(L440&lt;&gt;"",SUBTOTAL(103,$L$3:L440),"")</f>
        <v/>
      </c>
      <c r="B440" s="12" t="s">
        <v>45</v>
      </c>
      <c r="C440" s="9"/>
      <c r="D440" s="8"/>
      <c r="E440" s="8"/>
      <c r="F440" s="8"/>
      <c r="G440" s="8"/>
      <c r="H440" s="8"/>
      <c r="J440" s="5">
        <v>2</v>
      </c>
      <c r="L440" s="1"/>
    </row>
    <row r="441" s="1" customFormat="1" ht="40.5" hidden="1" spans="1:12">
      <c r="A441" s="8" t="str">
        <f>IF(L441&lt;&gt;"",SUBTOTAL(103,$L$3:L441),"")</f>
        <v/>
      </c>
      <c r="B441" s="9" t="s">
        <v>11</v>
      </c>
      <c r="C441" s="9" t="s">
        <v>12</v>
      </c>
      <c r="D441" s="8" t="s">
        <v>13</v>
      </c>
      <c r="E441" s="8" t="s">
        <v>14</v>
      </c>
      <c r="F441" s="8"/>
      <c r="G441" s="8">
        <v>820</v>
      </c>
      <c r="H441" s="8">
        <f t="shared" si="85"/>
        <v>0</v>
      </c>
      <c r="J441" s="5" t="str">
        <f>IF(F441&gt;0,3,"")</f>
        <v/>
      </c>
      <c r="K441" s="5" t="str">
        <f t="shared" ref="K441:K449" si="95">IF(F441&gt;0,3,"")</f>
        <v/>
      </c>
    </row>
    <row r="442" s="1" customFormat="1" ht="27" hidden="1" spans="1:12">
      <c r="A442" s="8" t="str">
        <f>IF(L442&lt;&gt;"",SUBTOTAL(103,$L$3:L442),"")</f>
        <v/>
      </c>
      <c r="B442" s="9" t="s">
        <v>83</v>
      </c>
      <c r="C442" s="9" t="s">
        <v>84</v>
      </c>
      <c r="D442" s="8" t="s">
        <v>18</v>
      </c>
      <c r="E442" s="8" t="s">
        <v>85</v>
      </c>
      <c r="F442" s="8"/>
      <c r="G442" s="8">
        <v>550</v>
      </c>
      <c r="H442" s="8">
        <f t="shared" si="85"/>
        <v>0</v>
      </c>
      <c r="J442" s="5" t="str">
        <f>IF(F442&gt;0,3,"")</f>
        <v/>
      </c>
      <c r="K442" s="5" t="str">
        <f t="shared" si="95"/>
        <v/>
      </c>
    </row>
    <row r="443" hidden="1" spans="1:12">
      <c r="A443" s="8" t="str">
        <f>IF(L443&lt;&gt;"",SUBTOTAL(103,$L$3:L443),"")</f>
        <v/>
      </c>
      <c r="B443" s="13" t="s">
        <v>46</v>
      </c>
      <c r="C443" s="9"/>
      <c r="D443" s="8"/>
      <c r="E443" s="8"/>
      <c r="F443" s="8"/>
      <c r="G443" s="8"/>
      <c r="H443" s="8"/>
      <c r="J443" s="5">
        <v>2</v>
      </c>
      <c r="L443" s="1"/>
    </row>
    <row r="444" s="1" customFormat="1" ht="27" hidden="1" spans="1:12">
      <c r="A444" s="8" t="str">
        <f>IF(L444&lt;&gt;"",SUBTOTAL(103,$L$3:L444),"")</f>
        <v/>
      </c>
      <c r="B444" s="9" t="s">
        <v>20</v>
      </c>
      <c r="C444" s="9" t="s">
        <v>21</v>
      </c>
      <c r="D444" s="14" t="s">
        <v>22</v>
      </c>
      <c r="E444" s="8" t="s">
        <v>23</v>
      </c>
      <c r="F444" s="15"/>
      <c r="G444" s="15">
        <v>2900</v>
      </c>
      <c r="H444" s="8">
        <f t="shared" si="85"/>
        <v>0</v>
      </c>
      <c r="J444" s="5" t="str">
        <f t="shared" ref="J444:J449" si="96">IF(F444&gt;0,3,"")</f>
        <v/>
      </c>
      <c r="K444" s="5" t="str">
        <f t="shared" si="95"/>
        <v/>
      </c>
    </row>
    <row r="445" s="1" customFormat="1" hidden="1" spans="1:12">
      <c r="A445" s="8" t="str">
        <f>IF(L445&lt;&gt;"",SUBTOTAL(103,$L$3:L445),"")</f>
        <v/>
      </c>
      <c r="B445" s="9" t="s">
        <v>24</v>
      </c>
      <c r="C445" s="9" t="s">
        <v>25</v>
      </c>
      <c r="D445" s="14" t="s">
        <v>26</v>
      </c>
      <c r="E445" s="8" t="s">
        <v>23</v>
      </c>
      <c r="F445" s="15"/>
      <c r="G445" s="15">
        <v>850</v>
      </c>
      <c r="H445" s="8">
        <f t="shared" si="85"/>
        <v>0</v>
      </c>
      <c r="J445" s="5" t="str">
        <f t="shared" si="96"/>
        <v/>
      </c>
      <c r="K445" s="5" t="str">
        <f t="shared" si="95"/>
        <v/>
      </c>
    </row>
    <row r="446" s="1" customFormat="1" hidden="1" spans="1:12">
      <c r="A446" s="8" t="str">
        <f>IF(L446&lt;&gt;"",SUBTOTAL(103,$L$3:L446),"")</f>
        <v/>
      </c>
      <c r="B446" s="9" t="s">
        <v>24</v>
      </c>
      <c r="C446" s="9" t="s">
        <v>27</v>
      </c>
      <c r="D446" s="14" t="s">
        <v>26</v>
      </c>
      <c r="E446" s="8" t="s">
        <v>23</v>
      </c>
      <c r="F446" s="15"/>
      <c r="G446" s="15">
        <v>750</v>
      </c>
      <c r="H446" s="8">
        <f t="shared" si="85"/>
        <v>0</v>
      </c>
      <c r="J446" s="5" t="str">
        <f t="shared" si="96"/>
        <v/>
      </c>
      <c r="K446" s="5" t="str">
        <f t="shared" si="95"/>
        <v/>
      </c>
    </row>
    <row r="447" s="1" customFormat="1" hidden="1" spans="1:12">
      <c r="A447" s="8" t="str">
        <f>IF(L447&lt;&gt;"",SUBTOTAL(103,$L$3:L447),"")</f>
        <v/>
      </c>
      <c r="B447" s="9" t="s">
        <v>28</v>
      </c>
      <c r="C447" s="9" t="s">
        <v>29</v>
      </c>
      <c r="D447" s="14" t="s">
        <v>30</v>
      </c>
      <c r="E447" s="8" t="s">
        <v>23</v>
      </c>
      <c r="F447" s="15"/>
      <c r="G447" s="15">
        <v>630</v>
      </c>
      <c r="H447" s="8">
        <f t="shared" si="85"/>
        <v>0</v>
      </c>
      <c r="J447" s="5" t="str">
        <f t="shared" si="96"/>
        <v/>
      </c>
      <c r="K447" s="5" t="str">
        <f t="shared" si="95"/>
        <v/>
      </c>
    </row>
    <row r="448" s="1" customFormat="1" ht="27" hidden="1" spans="1:12">
      <c r="A448" s="8" t="str">
        <f>IF(L448&lt;&gt;"",SUBTOTAL(103,$L$3:L448),"")</f>
        <v/>
      </c>
      <c r="B448" s="9" t="s">
        <v>31</v>
      </c>
      <c r="C448" s="9" t="s">
        <v>32</v>
      </c>
      <c r="D448" s="14" t="s">
        <v>33</v>
      </c>
      <c r="E448" s="8" t="s">
        <v>14</v>
      </c>
      <c r="F448" s="15"/>
      <c r="G448" s="15">
        <v>60</v>
      </c>
      <c r="H448" s="8">
        <f t="shared" si="85"/>
        <v>0</v>
      </c>
      <c r="J448" s="5" t="str">
        <f t="shared" si="96"/>
        <v/>
      </c>
      <c r="K448" s="5" t="str">
        <f t="shared" si="95"/>
        <v/>
      </c>
    </row>
    <row r="449" s="1" customFormat="1" hidden="1" spans="1:12">
      <c r="A449" s="8" t="str">
        <f>IF(L449&lt;&gt;"",SUBTOTAL(103,$L$3:L449),"")</f>
        <v/>
      </c>
      <c r="B449" s="9" t="s">
        <v>34</v>
      </c>
      <c r="C449" s="9" t="s">
        <v>35</v>
      </c>
      <c r="D449" s="14" t="s">
        <v>36</v>
      </c>
      <c r="E449" s="8" t="s">
        <v>19</v>
      </c>
      <c r="F449" s="15"/>
      <c r="G449" s="15">
        <v>180</v>
      </c>
      <c r="H449" s="8">
        <f t="shared" si="85"/>
        <v>0</v>
      </c>
      <c r="J449" s="5" t="str">
        <f t="shared" si="96"/>
        <v/>
      </c>
      <c r="K449" s="5" t="str">
        <f t="shared" si="95"/>
        <v/>
      </c>
    </row>
    <row r="450" spans="1:12">
      <c r="A450" s="8">
        <f>IF(L450&lt;&gt;"",SUBTOTAL(103,$L$3:L450),"")</f>
        <v>14</v>
      </c>
      <c r="B450" s="11" t="s">
        <v>63</v>
      </c>
      <c r="C450" s="9"/>
      <c r="D450" s="8"/>
      <c r="E450" s="8"/>
      <c r="F450" s="8"/>
      <c r="G450" s="8"/>
      <c r="H450" s="8"/>
      <c r="J450" s="5">
        <v>1</v>
      </c>
      <c r="K450" s="5">
        <v>1</v>
      </c>
      <c r="L450" s="5">
        <v>1</v>
      </c>
    </row>
    <row r="451" spans="1:12">
      <c r="A451" s="8" t="str">
        <f>IF(L451&lt;&gt;"",SUBTOTAL(103,$L$3:L451),"")</f>
        <v/>
      </c>
      <c r="B451" s="16" t="s">
        <v>64</v>
      </c>
      <c r="C451" s="9"/>
      <c r="D451" s="8"/>
      <c r="E451" s="8"/>
      <c r="F451" s="8"/>
      <c r="G451" s="8"/>
      <c r="H451" s="8"/>
      <c r="J451" s="5">
        <v>2</v>
      </c>
      <c r="K451" s="5">
        <v>2</v>
      </c>
      <c r="L451" s="1"/>
    </row>
    <row r="452" s="1" customFormat="1" ht="40.5" spans="1:12">
      <c r="A452" s="8" t="str">
        <f>IF(L452&lt;&gt;"",SUBTOTAL(103,$L$3:L452),"")</f>
        <v/>
      </c>
      <c r="B452" s="9" t="s">
        <v>11</v>
      </c>
      <c r="C452" s="9" t="s">
        <v>12</v>
      </c>
      <c r="D452" s="8" t="s">
        <v>13</v>
      </c>
      <c r="E452" s="8" t="s">
        <v>14</v>
      </c>
      <c r="F452" s="8">
        <v>9.6</v>
      </c>
      <c r="G452" s="8">
        <v>820</v>
      </c>
      <c r="H452" s="8">
        <f t="shared" si="85"/>
        <v>7872</v>
      </c>
      <c r="J452" s="5">
        <f>IF(F452&gt;0,3,"")</f>
        <v>3</v>
      </c>
      <c r="K452" s="5">
        <f t="shared" ref="K452:K454" si="97">IF(F452&gt;0,3,"")</f>
        <v>3</v>
      </c>
    </row>
    <row r="453" s="1" customFormat="1" ht="27" hidden="1" spans="1:12">
      <c r="A453" s="8" t="str">
        <f>IF(L453&lt;&gt;"",SUBTOTAL(103,$L$3:L453),"")</f>
        <v/>
      </c>
      <c r="B453" s="9" t="s">
        <v>83</v>
      </c>
      <c r="C453" s="9" t="s">
        <v>84</v>
      </c>
      <c r="D453" s="8" t="s">
        <v>18</v>
      </c>
      <c r="E453" s="8" t="s">
        <v>85</v>
      </c>
      <c r="F453" s="8"/>
      <c r="G453" s="8">
        <v>550</v>
      </c>
      <c r="H453" s="8">
        <f t="shared" si="85"/>
        <v>0</v>
      </c>
      <c r="J453" s="5" t="str">
        <f>IF(F453&gt;0,3,"")</f>
        <v/>
      </c>
      <c r="K453" s="5" t="str">
        <f t="shared" si="97"/>
        <v/>
      </c>
    </row>
    <row r="454" s="1" customFormat="1" ht="27" spans="1:12">
      <c r="A454" s="8" t="str">
        <f>IF(L454&lt;&gt;"",SUBTOTAL(103,$L$3:L454),"")</f>
        <v/>
      </c>
      <c r="B454" s="9" t="s">
        <v>16</v>
      </c>
      <c r="C454" s="9" t="s">
        <v>17</v>
      </c>
      <c r="D454" s="8" t="s">
        <v>18</v>
      </c>
      <c r="E454" s="8" t="s">
        <v>19</v>
      </c>
      <c r="F454" s="8">
        <v>2</v>
      </c>
      <c r="G454" s="8">
        <v>430</v>
      </c>
      <c r="H454" s="8">
        <f t="shared" si="85"/>
        <v>860</v>
      </c>
      <c r="J454" s="5">
        <f>IF(F454&gt;0,3,"")</f>
        <v>3</v>
      </c>
      <c r="K454" s="5">
        <f t="shared" si="97"/>
        <v>3</v>
      </c>
    </row>
    <row r="455" hidden="1" spans="1:12">
      <c r="A455" s="8" t="str">
        <f>IF(L455&lt;&gt;"",SUBTOTAL(103,$L$3:L455),"")</f>
        <v/>
      </c>
      <c r="B455" s="12" t="s">
        <v>53</v>
      </c>
      <c r="C455" s="9"/>
      <c r="D455" s="8"/>
      <c r="E455" s="8"/>
      <c r="F455" s="8"/>
      <c r="G455" s="8"/>
      <c r="H455" s="8"/>
      <c r="J455" s="5">
        <v>2</v>
      </c>
      <c r="L455" s="1"/>
    </row>
    <row r="456" s="1" customFormat="1" ht="40.5" hidden="1" spans="1:12">
      <c r="A456" s="8" t="str">
        <f>IF(L456&lt;&gt;"",SUBTOTAL(103,$L$3:L456),"")</f>
        <v/>
      </c>
      <c r="B456" s="9" t="s">
        <v>11</v>
      </c>
      <c r="C456" s="9" t="s">
        <v>12</v>
      </c>
      <c r="D456" s="8" t="s">
        <v>13</v>
      </c>
      <c r="E456" s="8" t="s">
        <v>14</v>
      </c>
      <c r="F456" s="8"/>
      <c r="G456" s="8">
        <v>820</v>
      </c>
      <c r="H456" s="8">
        <f t="shared" ref="H455:H511" si="98">ROUND(F456*G456,2)</f>
        <v>0</v>
      </c>
      <c r="J456" s="5" t="str">
        <f>IF(F456&gt;0,3,"")</f>
        <v/>
      </c>
      <c r="K456" s="5" t="str">
        <f t="shared" ref="K456:K464" si="99">IF(F456&gt;0,3,"")</f>
        <v/>
      </c>
    </row>
    <row r="457" s="1" customFormat="1" ht="27" hidden="1" spans="1:12">
      <c r="A457" s="8" t="str">
        <f>IF(L457&lt;&gt;"",SUBTOTAL(103,$L$3:L457),"")</f>
        <v/>
      </c>
      <c r="B457" s="9" t="s">
        <v>83</v>
      </c>
      <c r="C457" s="9" t="s">
        <v>84</v>
      </c>
      <c r="D457" s="8" t="s">
        <v>18</v>
      </c>
      <c r="E457" s="8" t="s">
        <v>85</v>
      </c>
      <c r="F457" s="8"/>
      <c r="G457" s="8">
        <v>550</v>
      </c>
      <c r="H457" s="8">
        <f t="shared" si="98"/>
        <v>0</v>
      </c>
      <c r="J457" s="5" t="str">
        <f>IF(F457&gt;0,3,"")</f>
        <v/>
      </c>
      <c r="K457" s="5" t="str">
        <f t="shared" si="99"/>
        <v/>
      </c>
    </row>
    <row r="458" hidden="1" spans="1:12">
      <c r="A458" s="8" t="str">
        <f>IF(L458&lt;&gt;"",SUBTOTAL(103,$L$3:L458),"")</f>
        <v/>
      </c>
      <c r="B458" s="13" t="s">
        <v>102</v>
      </c>
      <c r="C458" s="9"/>
      <c r="D458" s="8"/>
      <c r="E458" s="8"/>
      <c r="F458" s="8"/>
      <c r="G458" s="8"/>
      <c r="H458" s="8"/>
      <c r="J458" s="5">
        <v>2</v>
      </c>
      <c r="L458" s="1"/>
    </row>
    <row r="459" s="1" customFormat="1" ht="27" hidden="1" spans="1:12">
      <c r="A459" s="8" t="str">
        <f>IF(L459&lt;&gt;"",SUBTOTAL(103,$L$3:L459),"")</f>
        <v/>
      </c>
      <c r="B459" s="9" t="s">
        <v>20</v>
      </c>
      <c r="C459" s="9" t="s">
        <v>21</v>
      </c>
      <c r="D459" s="14" t="s">
        <v>22</v>
      </c>
      <c r="E459" s="8" t="s">
        <v>23</v>
      </c>
      <c r="F459" s="15"/>
      <c r="G459" s="15">
        <v>2900</v>
      </c>
      <c r="H459" s="8">
        <f t="shared" si="98"/>
        <v>0</v>
      </c>
      <c r="J459" s="5" t="str">
        <f t="shared" ref="J459:J464" si="100">IF(F459&gt;0,3,"")</f>
        <v/>
      </c>
      <c r="K459" s="5" t="str">
        <f t="shared" si="99"/>
        <v/>
      </c>
    </row>
    <row r="460" s="1" customFormat="1" hidden="1" spans="1:12">
      <c r="A460" s="8" t="str">
        <f>IF(L460&lt;&gt;"",SUBTOTAL(103,$L$3:L460),"")</f>
        <v/>
      </c>
      <c r="B460" s="9" t="s">
        <v>24</v>
      </c>
      <c r="C460" s="9" t="s">
        <v>25</v>
      </c>
      <c r="D460" s="14" t="s">
        <v>26</v>
      </c>
      <c r="E460" s="8" t="s">
        <v>23</v>
      </c>
      <c r="F460" s="15"/>
      <c r="G460" s="15">
        <v>850</v>
      </c>
      <c r="H460" s="8">
        <f t="shared" si="98"/>
        <v>0</v>
      </c>
      <c r="J460" s="5" t="str">
        <f t="shared" si="100"/>
        <v/>
      </c>
      <c r="K460" s="5" t="str">
        <f t="shared" si="99"/>
        <v/>
      </c>
    </row>
    <row r="461" s="1" customFormat="1" hidden="1" spans="1:12">
      <c r="A461" s="8" t="str">
        <f>IF(L461&lt;&gt;"",SUBTOTAL(103,$L$3:L461),"")</f>
        <v/>
      </c>
      <c r="B461" s="9" t="s">
        <v>24</v>
      </c>
      <c r="C461" s="9" t="s">
        <v>27</v>
      </c>
      <c r="D461" s="14" t="s">
        <v>26</v>
      </c>
      <c r="E461" s="8" t="s">
        <v>23</v>
      </c>
      <c r="F461" s="15"/>
      <c r="G461" s="15">
        <v>750</v>
      </c>
      <c r="H461" s="8">
        <f t="shared" si="98"/>
        <v>0</v>
      </c>
      <c r="J461" s="5" t="str">
        <f t="shared" si="100"/>
        <v/>
      </c>
      <c r="K461" s="5" t="str">
        <f t="shared" si="99"/>
        <v/>
      </c>
    </row>
    <row r="462" s="1" customFormat="1" hidden="1" spans="1:12">
      <c r="A462" s="8" t="str">
        <f>IF(L462&lt;&gt;"",SUBTOTAL(103,$L$3:L462),"")</f>
        <v/>
      </c>
      <c r="B462" s="9" t="s">
        <v>28</v>
      </c>
      <c r="C462" s="9" t="s">
        <v>29</v>
      </c>
      <c r="D462" s="14" t="s">
        <v>30</v>
      </c>
      <c r="E462" s="8" t="s">
        <v>23</v>
      </c>
      <c r="F462" s="15"/>
      <c r="G462" s="15">
        <v>630</v>
      </c>
      <c r="H462" s="8">
        <f t="shared" si="98"/>
        <v>0</v>
      </c>
      <c r="J462" s="5" t="str">
        <f t="shared" si="100"/>
        <v/>
      </c>
      <c r="K462" s="5" t="str">
        <f t="shared" si="99"/>
        <v/>
      </c>
    </row>
    <row r="463" s="1" customFormat="1" ht="27" hidden="1" spans="1:12">
      <c r="A463" s="8" t="str">
        <f>IF(L463&lt;&gt;"",SUBTOTAL(103,$L$3:L463),"")</f>
        <v/>
      </c>
      <c r="B463" s="9" t="s">
        <v>31</v>
      </c>
      <c r="C463" s="9" t="s">
        <v>32</v>
      </c>
      <c r="D463" s="14" t="s">
        <v>33</v>
      </c>
      <c r="E463" s="8" t="s">
        <v>14</v>
      </c>
      <c r="F463" s="15"/>
      <c r="G463" s="15">
        <v>60</v>
      </c>
      <c r="H463" s="8">
        <f t="shared" si="98"/>
        <v>0</v>
      </c>
      <c r="J463" s="5" t="str">
        <f t="shared" si="100"/>
        <v/>
      </c>
      <c r="K463" s="5" t="str">
        <f t="shared" si="99"/>
        <v/>
      </c>
    </row>
    <row r="464" s="1" customFormat="1" hidden="1" spans="1:12">
      <c r="A464" s="8" t="str">
        <f>IF(L464&lt;&gt;"",SUBTOTAL(103,$L$3:L464),"")</f>
        <v/>
      </c>
      <c r="B464" s="9" t="s">
        <v>34</v>
      </c>
      <c r="C464" s="9" t="s">
        <v>35</v>
      </c>
      <c r="D464" s="14" t="s">
        <v>36</v>
      </c>
      <c r="E464" s="8" t="s">
        <v>19</v>
      </c>
      <c r="F464" s="15"/>
      <c r="G464" s="15">
        <v>180</v>
      </c>
      <c r="H464" s="8">
        <f t="shared" si="98"/>
        <v>0</v>
      </c>
      <c r="J464" s="5" t="str">
        <f t="shared" si="100"/>
        <v/>
      </c>
      <c r="K464" s="5" t="str">
        <f t="shared" si="99"/>
        <v/>
      </c>
    </row>
    <row r="465" hidden="1" spans="1:12">
      <c r="A465" s="8">
        <f>IF(L465&lt;&gt;"",SUBTOTAL(103,$L$3:L465),"")</f>
        <v>14</v>
      </c>
      <c r="B465" s="11" t="s">
        <v>107</v>
      </c>
      <c r="C465" s="9"/>
      <c r="D465" s="8"/>
      <c r="E465" s="8"/>
      <c r="F465" s="8"/>
      <c r="G465" s="8"/>
      <c r="H465" s="8"/>
      <c r="J465" s="5">
        <v>1</v>
      </c>
      <c r="L465" s="5">
        <v>1</v>
      </c>
    </row>
    <row r="466" hidden="1" spans="1:12">
      <c r="A466" s="8" t="str">
        <f>IF(L466&lt;&gt;"",SUBTOTAL(103,$L$3:L466),"")</f>
        <v/>
      </c>
      <c r="B466" s="12" t="s">
        <v>82</v>
      </c>
      <c r="C466" s="9"/>
      <c r="D466" s="8"/>
      <c r="E466" s="8"/>
      <c r="F466" s="8"/>
      <c r="G466" s="8"/>
      <c r="H466" s="8"/>
      <c r="J466" s="5">
        <v>2</v>
      </c>
      <c r="L466" s="1"/>
    </row>
    <row r="467" s="1" customFormat="1" ht="40.5" hidden="1" spans="1:12">
      <c r="A467" s="8" t="str">
        <f>IF(L467&lt;&gt;"",SUBTOTAL(103,$L$3:L467),"")</f>
        <v/>
      </c>
      <c r="B467" s="9" t="s">
        <v>11</v>
      </c>
      <c r="C467" s="9" t="s">
        <v>12</v>
      </c>
      <c r="D467" s="8" t="s">
        <v>13</v>
      </c>
      <c r="E467" s="8" t="s">
        <v>14</v>
      </c>
      <c r="F467" s="8"/>
      <c r="G467" s="8">
        <v>820</v>
      </c>
      <c r="H467" s="8">
        <f t="shared" si="98"/>
        <v>0</v>
      </c>
      <c r="J467" s="5" t="str">
        <f>IF(F467&gt;0,3,"")</f>
        <v/>
      </c>
      <c r="K467" s="5" t="str">
        <f t="shared" ref="K467:K475" si="101">IF(F467&gt;0,3,"")</f>
        <v/>
      </c>
    </row>
    <row r="468" s="1" customFormat="1" ht="27" hidden="1" spans="1:12">
      <c r="A468" s="8" t="str">
        <f>IF(L468&lt;&gt;"",SUBTOTAL(103,$L$3:L468),"")</f>
        <v/>
      </c>
      <c r="B468" s="9" t="s">
        <v>83</v>
      </c>
      <c r="C468" s="9" t="s">
        <v>84</v>
      </c>
      <c r="D468" s="8" t="s">
        <v>18</v>
      </c>
      <c r="E468" s="8" t="s">
        <v>85</v>
      </c>
      <c r="F468" s="8"/>
      <c r="G468" s="8">
        <v>550</v>
      </c>
      <c r="H468" s="8">
        <f t="shared" si="98"/>
        <v>0</v>
      </c>
      <c r="J468" s="5" t="str">
        <f>IF(F468&gt;0,3,"")</f>
        <v/>
      </c>
      <c r="K468" s="5" t="str">
        <f t="shared" si="101"/>
        <v/>
      </c>
    </row>
    <row r="469" hidden="1" spans="1:12">
      <c r="A469" s="8" t="str">
        <f>IF(L469&lt;&gt;"",SUBTOTAL(103,$L$3:L469),"")</f>
        <v/>
      </c>
      <c r="B469" s="13" t="s">
        <v>86</v>
      </c>
      <c r="C469" s="9"/>
      <c r="D469" s="8"/>
      <c r="E469" s="8"/>
      <c r="F469" s="8"/>
      <c r="G469" s="8"/>
      <c r="H469" s="8"/>
      <c r="J469" s="5">
        <v>2</v>
      </c>
      <c r="L469" s="1"/>
    </row>
    <row r="470" s="1" customFormat="1" ht="27" hidden="1" spans="1:12">
      <c r="A470" s="8" t="str">
        <f>IF(L470&lt;&gt;"",SUBTOTAL(103,$L$3:L470),"")</f>
        <v/>
      </c>
      <c r="B470" s="9" t="s">
        <v>20</v>
      </c>
      <c r="C470" s="9" t="s">
        <v>21</v>
      </c>
      <c r="D470" s="14" t="s">
        <v>22</v>
      </c>
      <c r="E470" s="8" t="s">
        <v>23</v>
      </c>
      <c r="F470" s="15"/>
      <c r="G470" s="15">
        <v>2900</v>
      </c>
      <c r="H470" s="8">
        <f t="shared" si="98"/>
        <v>0</v>
      </c>
      <c r="J470" s="5" t="str">
        <f t="shared" ref="J470:J475" si="102">IF(F470&gt;0,3,"")</f>
        <v/>
      </c>
      <c r="K470" s="5" t="str">
        <f t="shared" si="101"/>
        <v/>
      </c>
    </row>
    <row r="471" s="1" customFormat="1" hidden="1" spans="1:12">
      <c r="A471" s="8" t="str">
        <f>IF(L471&lt;&gt;"",SUBTOTAL(103,$L$3:L471),"")</f>
        <v/>
      </c>
      <c r="B471" s="9" t="s">
        <v>24</v>
      </c>
      <c r="C471" s="9" t="s">
        <v>25</v>
      </c>
      <c r="D471" s="14" t="s">
        <v>26</v>
      </c>
      <c r="E471" s="8" t="s">
        <v>23</v>
      </c>
      <c r="F471" s="15"/>
      <c r="G471" s="15">
        <v>850</v>
      </c>
      <c r="H471" s="8">
        <f t="shared" si="98"/>
        <v>0</v>
      </c>
      <c r="J471" s="5" t="str">
        <f t="shared" si="102"/>
        <v/>
      </c>
      <c r="K471" s="5" t="str">
        <f t="shared" si="101"/>
        <v/>
      </c>
    </row>
    <row r="472" s="1" customFormat="1" hidden="1" spans="1:12">
      <c r="A472" s="8" t="str">
        <f>IF(L472&lt;&gt;"",SUBTOTAL(103,$L$3:L472),"")</f>
        <v/>
      </c>
      <c r="B472" s="9" t="s">
        <v>24</v>
      </c>
      <c r="C472" s="9" t="s">
        <v>27</v>
      </c>
      <c r="D472" s="14" t="s">
        <v>26</v>
      </c>
      <c r="E472" s="8" t="s">
        <v>23</v>
      </c>
      <c r="F472" s="15"/>
      <c r="G472" s="15">
        <v>750</v>
      </c>
      <c r="H472" s="8">
        <f t="shared" si="98"/>
        <v>0</v>
      </c>
      <c r="J472" s="5" t="str">
        <f t="shared" si="102"/>
        <v/>
      </c>
      <c r="K472" s="5" t="str">
        <f t="shared" si="101"/>
        <v/>
      </c>
    </row>
    <row r="473" s="1" customFormat="1" hidden="1" spans="1:12">
      <c r="A473" s="8" t="str">
        <f>IF(L473&lt;&gt;"",SUBTOTAL(103,$L$3:L473),"")</f>
        <v/>
      </c>
      <c r="B473" s="9" t="s">
        <v>28</v>
      </c>
      <c r="C473" s="9" t="s">
        <v>29</v>
      </c>
      <c r="D473" s="14" t="s">
        <v>30</v>
      </c>
      <c r="E473" s="8" t="s">
        <v>23</v>
      </c>
      <c r="F473" s="15"/>
      <c r="G473" s="15">
        <v>630</v>
      </c>
      <c r="H473" s="8">
        <f t="shared" si="98"/>
        <v>0</v>
      </c>
      <c r="J473" s="5" t="str">
        <f t="shared" si="102"/>
        <v/>
      </c>
      <c r="K473" s="5" t="str">
        <f t="shared" si="101"/>
        <v/>
      </c>
    </row>
    <row r="474" s="1" customFormat="1" ht="27" hidden="1" spans="1:12">
      <c r="A474" s="8" t="str">
        <f>IF(L474&lt;&gt;"",SUBTOTAL(103,$L$3:L474),"")</f>
        <v/>
      </c>
      <c r="B474" s="9" t="s">
        <v>31</v>
      </c>
      <c r="C474" s="9" t="s">
        <v>32</v>
      </c>
      <c r="D474" s="14" t="s">
        <v>33</v>
      </c>
      <c r="E474" s="8" t="s">
        <v>14</v>
      </c>
      <c r="F474" s="15"/>
      <c r="G474" s="15">
        <v>60</v>
      </c>
      <c r="H474" s="8">
        <f t="shared" si="98"/>
        <v>0</v>
      </c>
      <c r="J474" s="5" t="str">
        <f t="shared" si="102"/>
        <v/>
      </c>
      <c r="K474" s="5" t="str">
        <f t="shared" si="101"/>
        <v/>
      </c>
    </row>
    <row r="475" s="1" customFormat="1" hidden="1" spans="1:12">
      <c r="A475" s="8" t="str">
        <f>IF(L475&lt;&gt;"",SUBTOTAL(103,$L$3:L475),"")</f>
        <v/>
      </c>
      <c r="B475" s="9" t="s">
        <v>34</v>
      </c>
      <c r="C475" s="9" t="s">
        <v>35</v>
      </c>
      <c r="D475" s="14" t="s">
        <v>36</v>
      </c>
      <c r="E475" s="8" t="s">
        <v>19</v>
      </c>
      <c r="F475" s="15"/>
      <c r="G475" s="15">
        <v>180</v>
      </c>
      <c r="H475" s="8">
        <f t="shared" si="98"/>
        <v>0</v>
      </c>
      <c r="J475" s="5" t="str">
        <f t="shared" si="102"/>
        <v/>
      </c>
      <c r="K475" s="5" t="str">
        <f t="shared" si="101"/>
        <v/>
      </c>
    </row>
    <row r="476" spans="1:12">
      <c r="A476" s="8">
        <f>IF(L476&lt;&gt;"",SUBTOTAL(103,$L$3:L476),"")</f>
        <v>15</v>
      </c>
      <c r="B476" s="11" t="s">
        <v>65</v>
      </c>
      <c r="C476" s="9"/>
      <c r="D476" s="8"/>
      <c r="E476" s="8"/>
      <c r="F476" s="8"/>
      <c r="G476" s="8"/>
      <c r="H476" s="8"/>
      <c r="J476" s="5">
        <v>1</v>
      </c>
      <c r="K476" s="5">
        <v>1</v>
      </c>
      <c r="L476" s="5">
        <v>1</v>
      </c>
    </row>
    <row r="477" hidden="1" spans="1:12">
      <c r="A477" s="8" t="str">
        <f>IF(L477&lt;&gt;"",SUBTOTAL(103,$L$3:L477),"")</f>
        <v/>
      </c>
      <c r="B477" s="12" t="s">
        <v>45</v>
      </c>
      <c r="C477" s="9"/>
      <c r="D477" s="8"/>
      <c r="E477" s="8"/>
      <c r="F477" s="8"/>
      <c r="G477" s="8"/>
      <c r="H477" s="8"/>
      <c r="J477" s="5">
        <v>2</v>
      </c>
      <c r="L477" s="1"/>
    </row>
    <row r="478" s="1" customFormat="1" ht="40.5" hidden="1" spans="1:12">
      <c r="A478" s="8" t="str">
        <f>IF(L478&lt;&gt;"",SUBTOTAL(103,$L$3:L478),"")</f>
        <v/>
      </c>
      <c r="B478" s="9" t="s">
        <v>11</v>
      </c>
      <c r="C478" s="9" t="s">
        <v>12</v>
      </c>
      <c r="D478" s="8" t="s">
        <v>13</v>
      </c>
      <c r="E478" s="8" t="s">
        <v>14</v>
      </c>
      <c r="F478" s="8"/>
      <c r="G478" s="8">
        <v>820</v>
      </c>
      <c r="H478" s="8">
        <f t="shared" si="98"/>
        <v>0</v>
      </c>
      <c r="J478" s="5" t="str">
        <f>IF(F478&gt;0,3,"")</f>
        <v/>
      </c>
      <c r="K478" s="5" t="str">
        <f t="shared" ref="K478:K486" si="103">IF(F478&gt;0,3,"")</f>
        <v/>
      </c>
    </row>
    <row r="479" s="1" customFormat="1" ht="27" hidden="1" spans="1:12">
      <c r="A479" s="8" t="str">
        <f>IF(L479&lt;&gt;"",SUBTOTAL(103,$L$3:L479),"")</f>
        <v/>
      </c>
      <c r="B479" s="9" t="s">
        <v>83</v>
      </c>
      <c r="C479" s="9" t="s">
        <v>84</v>
      </c>
      <c r="D479" s="8" t="s">
        <v>18</v>
      </c>
      <c r="E479" s="8" t="s">
        <v>85</v>
      </c>
      <c r="F479" s="8"/>
      <c r="G479" s="8">
        <v>550</v>
      </c>
      <c r="H479" s="8">
        <f t="shared" si="98"/>
        <v>0</v>
      </c>
      <c r="J479" s="5" t="str">
        <f>IF(F479&gt;0,3,"")</f>
        <v/>
      </c>
      <c r="K479" s="5" t="str">
        <f t="shared" si="103"/>
        <v/>
      </c>
    </row>
    <row r="480" spans="1:12">
      <c r="A480" s="8" t="str">
        <f>IF(L480&lt;&gt;"",SUBTOTAL(103,$L$3:L480),"")</f>
        <v/>
      </c>
      <c r="B480" s="13" t="s">
        <v>46</v>
      </c>
      <c r="C480" s="9"/>
      <c r="D480" s="8"/>
      <c r="E480" s="8"/>
      <c r="F480" s="8"/>
      <c r="G480" s="8"/>
      <c r="H480" s="8"/>
      <c r="J480" s="5">
        <v>2</v>
      </c>
      <c r="K480" s="5">
        <v>2</v>
      </c>
      <c r="L480" s="1"/>
    </row>
    <row r="481" s="1" customFormat="1" ht="27" spans="1:12">
      <c r="A481" s="8" t="str">
        <f>IF(L481&lt;&gt;"",SUBTOTAL(103,$L$3:L481),"")</f>
        <v/>
      </c>
      <c r="B481" s="9" t="s">
        <v>20</v>
      </c>
      <c r="C481" s="9" t="s">
        <v>21</v>
      </c>
      <c r="D481" s="14" t="s">
        <v>22</v>
      </c>
      <c r="E481" s="8" t="s">
        <v>23</v>
      </c>
      <c r="F481" s="15">
        <v>3.4</v>
      </c>
      <c r="G481" s="15">
        <v>2900</v>
      </c>
      <c r="H481" s="8">
        <f t="shared" si="98"/>
        <v>9860</v>
      </c>
      <c r="J481" s="5">
        <f t="shared" ref="J481:J486" si="104">IF(F481&gt;0,3,"")</f>
        <v>3</v>
      </c>
      <c r="K481" s="5">
        <f t="shared" si="103"/>
        <v>3</v>
      </c>
    </row>
    <row r="482" s="1" customFormat="1" spans="1:12">
      <c r="A482" s="8" t="str">
        <f>IF(L482&lt;&gt;"",SUBTOTAL(103,$L$3:L482),"")</f>
        <v/>
      </c>
      <c r="B482" s="9" t="s">
        <v>24</v>
      </c>
      <c r="C482" s="9" t="s">
        <v>25</v>
      </c>
      <c r="D482" s="14" t="s">
        <v>26</v>
      </c>
      <c r="E482" s="8" t="s">
        <v>23</v>
      </c>
      <c r="F482" s="15">
        <v>8.3</v>
      </c>
      <c r="G482" s="15">
        <v>850</v>
      </c>
      <c r="H482" s="8">
        <f t="shared" si="98"/>
        <v>7055</v>
      </c>
      <c r="J482" s="5">
        <f t="shared" si="104"/>
        <v>3</v>
      </c>
      <c r="K482" s="5">
        <f t="shared" si="103"/>
        <v>3</v>
      </c>
    </row>
    <row r="483" s="1" customFormat="1" spans="1:12">
      <c r="A483" s="8" t="str">
        <f>IF(L483&lt;&gt;"",SUBTOTAL(103,$L$3:L483),"")</f>
        <v/>
      </c>
      <c r="B483" s="9" t="s">
        <v>24</v>
      </c>
      <c r="C483" s="9" t="s">
        <v>27</v>
      </c>
      <c r="D483" s="14" t="s">
        <v>26</v>
      </c>
      <c r="E483" s="8" t="s">
        <v>23</v>
      </c>
      <c r="F483" s="15">
        <v>1.25</v>
      </c>
      <c r="G483" s="15">
        <v>750</v>
      </c>
      <c r="H483" s="8">
        <f t="shared" si="98"/>
        <v>937.5</v>
      </c>
      <c r="J483" s="5">
        <f t="shared" si="104"/>
        <v>3</v>
      </c>
      <c r="K483" s="5">
        <f t="shared" si="103"/>
        <v>3</v>
      </c>
    </row>
    <row r="484" s="1" customFormat="1" spans="1:12">
      <c r="A484" s="8" t="str">
        <f>IF(L484&lt;&gt;"",SUBTOTAL(103,$L$3:L484),"")</f>
        <v/>
      </c>
      <c r="B484" s="9" t="s">
        <v>28</v>
      </c>
      <c r="C484" s="9" t="s">
        <v>29</v>
      </c>
      <c r="D484" s="14" t="s">
        <v>30</v>
      </c>
      <c r="E484" s="8" t="s">
        <v>23</v>
      </c>
      <c r="F484" s="15">
        <v>1.25</v>
      </c>
      <c r="G484" s="15">
        <v>630</v>
      </c>
      <c r="H484" s="8">
        <f t="shared" si="98"/>
        <v>787.5</v>
      </c>
      <c r="J484" s="5">
        <f t="shared" si="104"/>
        <v>3</v>
      </c>
      <c r="K484" s="5">
        <f t="shared" si="103"/>
        <v>3</v>
      </c>
    </row>
    <row r="485" s="1" customFormat="1" ht="27" spans="1:12">
      <c r="A485" s="8" t="str">
        <f>IF(L485&lt;&gt;"",SUBTOTAL(103,$L$3:L485),"")</f>
        <v/>
      </c>
      <c r="B485" s="9" t="s">
        <v>31</v>
      </c>
      <c r="C485" s="9" t="s">
        <v>32</v>
      </c>
      <c r="D485" s="14" t="s">
        <v>33</v>
      </c>
      <c r="E485" s="8" t="s">
        <v>14</v>
      </c>
      <c r="F485" s="15">
        <v>6.76</v>
      </c>
      <c r="G485" s="15">
        <v>60</v>
      </c>
      <c r="H485" s="8">
        <f t="shared" si="98"/>
        <v>405.6</v>
      </c>
      <c r="J485" s="5">
        <f t="shared" si="104"/>
        <v>3</v>
      </c>
      <c r="K485" s="5">
        <f t="shared" si="103"/>
        <v>3</v>
      </c>
    </row>
    <row r="486" s="1" customFormat="1" spans="1:12">
      <c r="A486" s="8" t="str">
        <f>IF(L486&lt;&gt;"",SUBTOTAL(103,$L$3:L486),"")</f>
        <v/>
      </c>
      <c r="B486" s="9" t="s">
        <v>34</v>
      </c>
      <c r="C486" s="9" t="s">
        <v>35</v>
      </c>
      <c r="D486" s="14" t="s">
        <v>36</v>
      </c>
      <c r="E486" s="8" t="s">
        <v>19</v>
      </c>
      <c r="F486" s="15">
        <v>1</v>
      </c>
      <c r="G486" s="15">
        <v>180</v>
      </c>
      <c r="H486" s="8">
        <f t="shared" si="98"/>
        <v>180</v>
      </c>
      <c r="J486" s="5">
        <f t="shared" si="104"/>
        <v>3</v>
      </c>
      <c r="K486" s="5">
        <f t="shared" si="103"/>
        <v>3</v>
      </c>
    </row>
    <row r="487" spans="1:12">
      <c r="A487" s="8" t="str">
        <f>IF(L487&lt;&gt;"",SUBTOTAL(103,$L$3:L487),"")</f>
        <v/>
      </c>
      <c r="B487" s="12" t="s">
        <v>66</v>
      </c>
      <c r="C487" s="9"/>
      <c r="D487" s="8"/>
      <c r="E487" s="8"/>
      <c r="F487" s="8"/>
      <c r="G487" s="8"/>
      <c r="H487" s="8"/>
      <c r="J487" s="5">
        <v>2</v>
      </c>
      <c r="K487" s="5">
        <v>2</v>
      </c>
      <c r="L487" s="1"/>
    </row>
    <row r="488" s="1" customFormat="1" ht="40.5" spans="1:12">
      <c r="A488" s="8" t="str">
        <f>IF(L488&lt;&gt;"",SUBTOTAL(103,$L$3:L488),"")</f>
        <v/>
      </c>
      <c r="B488" s="9" t="s">
        <v>11</v>
      </c>
      <c r="C488" s="9" t="s">
        <v>12</v>
      </c>
      <c r="D488" s="8" t="s">
        <v>13</v>
      </c>
      <c r="E488" s="8" t="s">
        <v>14</v>
      </c>
      <c r="F488" s="8">
        <v>18</v>
      </c>
      <c r="G488" s="8">
        <v>820</v>
      </c>
      <c r="H488" s="8">
        <f t="shared" si="98"/>
        <v>14760</v>
      </c>
      <c r="J488" s="5">
        <f>IF(F488&gt;0,3,"")</f>
        <v>3</v>
      </c>
      <c r="K488" s="5">
        <f t="shared" ref="K488:K496" si="105">IF(F488&gt;0,3,"")</f>
        <v>3</v>
      </c>
    </row>
    <row r="489" s="1" customFormat="1" ht="27" hidden="1" spans="1:12">
      <c r="A489" s="8" t="str">
        <f>IF(L489&lt;&gt;"",SUBTOTAL(103,$L$3:L489),"")</f>
        <v/>
      </c>
      <c r="B489" s="9" t="s">
        <v>83</v>
      </c>
      <c r="C489" s="9" t="s">
        <v>84</v>
      </c>
      <c r="D489" s="8" t="s">
        <v>18</v>
      </c>
      <c r="E489" s="8" t="s">
        <v>85</v>
      </c>
      <c r="F489" s="8"/>
      <c r="G489" s="8">
        <v>550</v>
      </c>
      <c r="H489" s="8">
        <f t="shared" si="98"/>
        <v>0</v>
      </c>
      <c r="J489" s="5" t="str">
        <f>IF(F489&gt;0,3,"")</f>
        <v/>
      </c>
      <c r="K489" s="5" t="str">
        <f t="shared" si="105"/>
        <v/>
      </c>
    </row>
    <row r="490" hidden="1" spans="1:12">
      <c r="A490" s="8" t="str">
        <f>IF(L490&lt;&gt;"",SUBTOTAL(103,$L$3:L490),"")</f>
        <v/>
      </c>
      <c r="B490" s="13" t="s">
        <v>97</v>
      </c>
      <c r="C490" s="9"/>
      <c r="D490" s="8"/>
      <c r="E490" s="8"/>
      <c r="F490" s="8"/>
      <c r="G490" s="8"/>
      <c r="H490" s="8"/>
      <c r="J490" s="5">
        <v>2</v>
      </c>
      <c r="L490" s="1"/>
    </row>
    <row r="491" s="1" customFormat="1" ht="27" hidden="1" spans="1:12">
      <c r="A491" s="8" t="str">
        <f>IF(L491&lt;&gt;"",SUBTOTAL(103,$L$3:L491),"")</f>
        <v/>
      </c>
      <c r="B491" s="9" t="s">
        <v>20</v>
      </c>
      <c r="C491" s="9" t="s">
        <v>21</v>
      </c>
      <c r="D491" s="14" t="s">
        <v>22</v>
      </c>
      <c r="E491" s="8" t="s">
        <v>23</v>
      </c>
      <c r="F491" s="15"/>
      <c r="G491" s="15">
        <v>2900</v>
      </c>
      <c r="H491" s="8">
        <f t="shared" si="98"/>
        <v>0</v>
      </c>
      <c r="J491" s="5" t="str">
        <f t="shared" ref="J491:J496" si="106">IF(F491&gt;0,3,"")</f>
        <v/>
      </c>
      <c r="K491" s="5" t="str">
        <f t="shared" si="105"/>
        <v/>
      </c>
    </row>
    <row r="492" s="1" customFormat="1" hidden="1" spans="1:12">
      <c r="A492" s="8" t="str">
        <f>IF(L492&lt;&gt;"",SUBTOTAL(103,$L$3:L492),"")</f>
        <v/>
      </c>
      <c r="B492" s="9" t="s">
        <v>24</v>
      </c>
      <c r="C492" s="9" t="s">
        <v>25</v>
      </c>
      <c r="D492" s="14" t="s">
        <v>26</v>
      </c>
      <c r="E492" s="8" t="s">
        <v>23</v>
      </c>
      <c r="F492" s="15"/>
      <c r="G492" s="15">
        <v>850</v>
      </c>
      <c r="H492" s="8">
        <f t="shared" si="98"/>
        <v>0</v>
      </c>
      <c r="J492" s="5" t="str">
        <f t="shared" si="106"/>
        <v/>
      </c>
      <c r="K492" s="5" t="str">
        <f t="shared" si="105"/>
        <v/>
      </c>
    </row>
    <row r="493" s="1" customFormat="1" hidden="1" spans="1:12">
      <c r="A493" s="8" t="str">
        <f>IF(L493&lt;&gt;"",SUBTOTAL(103,$L$3:L493),"")</f>
        <v/>
      </c>
      <c r="B493" s="9" t="s">
        <v>24</v>
      </c>
      <c r="C493" s="9" t="s">
        <v>27</v>
      </c>
      <c r="D493" s="14" t="s">
        <v>26</v>
      </c>
      <c r="E493" s="8" t="s">
        <v>23</v>
      </c>
      <c r="F493" s="15"/>
      <c r="G493" s="15">
        <v>750</v>
      </c>
      <c r="H493" s="8">
        <f t="shared" si="98"/>
        <v>0</v>
      </c>
      <c r="J493" s="5" t="str">
        <f t="shared" si="106"/>
        <v/>
      </c>
      <c r="K493" s="5" t="str">
        <f t="shared" si="105"/>
        <v/>
      </c>
    </row>
    <row r="494" s="1" customFormat="1" hidden="1" spans="1:12">
      <c r="A494" s="8" t="str">
        <f>IF(L494&lt;&gt;"",SUBTOTAL(103,$L$3:L494),"")</f>
        <v/>
      </c>
      <c r="B494" s="9" t="s">
        <v>28</v>
      </c>
      <c r="C494" s="9" t="s">
        <v>29</v>
      </c>
      <c r="D494" s="14" t="s">
        <v>30</v>
      </c>
      <c r="E494" s="8" t="s">
        <v>23</v>
      </c>
      <c r="F494" s="15"/>
      <c r="G494" s="15">
        <v>630</v>
      </c>
      <c r="H494" s="8">
        <f t="shared" si="98"/>
        <v>0</v>
      </c>
      <c r="J494" s="5" t="str">
        <f t="shared" si="106"/>
        <v/>
      </c>
      <c r="K494" s="5" t="str">
        <f t="shared" si="105"/>
        <v/>
      </c>
    </row>
    <row r="495" s="1" customFormat="1" ht="27" hidden="1" spans="1:12">
      <c r="A495" s="8" t="str">
        <f>IF(L495&lt;&gt;"",SUBTOTAL(103,$L$3:L495),"")</f>
        <v/>
      </c>
      <c r="B495" s="9" t="s">
        <v>31</v>
      </c>
      <c r="C495" s="9" t="s">
        <v>32</v>
      </c>
      <c r="D495" s="14" t="s">
        <v>33</v>
      </c>
      <c r="E495" s="8" t="s">
        <v>14</v>
      </c>
      <c r="F495" s="15"/>
      <c r="G495" s="15">
        <v>60</v>
      </c>
      <c r="H495" s="8">
        <f t="shared" si="98"/>
        <v>0</v>
      </c>
      <c r="J495" s="5" t="str">
        <f t="shared" si="106"/>
        <v/>
      </c>
      <c r="K495" s="5" t="str">
        <f t="shared" si="105"/>
        <v/>
      </c>
    </row>
    <row r="496" s="1" customFormat="1" hidden="1" spans="1:12">
      <c r="A496" s="8" t="str">
        <f>IF(L496&lt;&gt;"",SUBTOTAL(103,$L$3:L496),"")</f>
        <v/>
      </c>
      <c r="B496" s="9" t="s">
        <v>34</v>
      </c>
      <c r="C496" s="9" t="s">
        <v>35</v>
      </c>
      <c r="D496" s="14" t="s">
        <v>36</v>
      </c>
      <c r="E496" s="8" t="s">
        <v>19</v>
      </c>
      <c r="F496" s="15"/>
      <c r="G496" s="15">
        <v>180</v>
      </c>
      <c r="H496" s="8">
        <f t="shared" si="98"/>
        <v>0</v>
      </c>
      <c r="J496" s="5" t="str">
        <f t="shared" si="106"/>
        <v/>
      </c>
      <c r="K496" s="5" t="str">
        <f t="shared" si="105"/>
        <v/>
      </c>
    </row>
    <row r="497" spans="1:12">
      <c r="A497" s="8">
        <f>IF(L497&lt;&gt;"",SUBTOTAL(103,$L$3:L497),"")</f>
        <v>16</v>
      </c>
      <c r="B497" s="11" t="s">
        <v>67</v>
      </c>
      <c r="C497" s="9"/>
      <c r="D497" s="8"/>
      <c r="E497" s="8"/>
      <c r="F497" s="8"/>
      <c r="G497" s="8"/>
      <c r="H497" s="8"/>
      <c r="J497" s="5">
        <v>1</v>
      </c>
      <c r="K497" s="5">
        <v>1</v>
      </c>
      <c r="L497" s="5">
        <v>1</v>
      </c>
    </row>
    <row r="498" spans="1:12">
      <c r="A498" s="8" t="str">
        <f>IF(L498&lt;&gt;"",SUBTOTAL(103,$L$3:L498),"")</f>
        <v/>
      </c>
      <c r="B498" s="16" t="s">
        <v>64</v>
      </c>
      <c r="C498" s="9"/>
      <c r="D498" s="8"/>
      <c r="E498" s="8"/>
      <c r="F498" s="8"/>
      <c r="G498" s="8"/>
      <c r="H498" s="8"/>
      <c r="J498" s="5">
        <v>2</v>
      </c>
      <c r="K498" s="5">
        <v>2</v>
      </c>
      <c r="L498" s="1"/>
    </row>
    <row r="499" s="1" customFormat="1" ht="40.5" spans="1:12">
      <c r="A499" s="8" t="str">
        <f>IF(L499&lt;&gt;"",SUBTOTAL(103,$L$3:L499),"")</f>
        <v/>
      </c>
      <c r="B499" s="9" t="s">
        <v>11</v>
      </c>
      <c r="C499" s="9" t="s">
        <v>12</v>
      </c>
      <c r="D499" s="8" t="s">
        <v>13</v>
      </c>
      <c r="E499" s="8" t="s">
        <v>14</v>
      </c>
      <c r="F499" s="8">
        <v>9.24</v>
      </c>
      <c r="G499" s="8">
        <v>820</v>
      </c>
      <c r="H499" s="8">
        <f t="shared" si="98"/>
        <v>7576.8</v>
      </c>
      <c r="J499" s="5">
        <f>IF(F499&gt;0,3,"")</f>
        <v>3</v>
      </c>
      <c r="K499" s="5">
        <f t="shared" ref="K499:K503" si="107">IF(F499&gt;0,3,"")</f>
        <v>3</v>
      </c>
    </row>
    <row r="500" s="1" customFormat="1" ht="27" hidden="1" spans="1:12">
      <c r="A500" s="8" t="str">
        <f>IF(L500&lt;&gt;"",SUBTOTAL(103,$L$3:L500),"")</f>
        <v/>
      </c>
      <c r="B500" s="9" t="s">
        <v>83</v>
      </c>
      <c r="C500" s="9" t="s">
        <v>84</v>
      </c>
      <c r="D500" s="8" t="s">
        <v>18</v>
      </c>
      <c r="E500" s="8" t="s">
        <v>85</v>
      </c>
      <c r="F500" s="8"/>
      <c r="G500" s="8">
        <v>550</v>
      </c>
      <c r="H500" s="8">
        <f t="shared" si="98"/>
        <v>0</v>
      </c>
      <c r="J500" s="5" t="str">
        <f>IF(F500&gt;0,3,"")</f>
        <v/>
      </c>
      <c r="K500" s="5" t="str">
        <f t="shared" si="107"/>
        <v/>
      </c>
    </row>
    <row r="501" spans="1:12">
      <c r="A501" s="8" t="str">
        <f>IF(L501&lt;&gt;"",SUBTOTAL(103,$L$3:L501),"")</f>
        <v/>
      </c>
      <c r="B501" s="12" t="s">
        <v>53</v>
      </c>
      <c r="C501" s="9"/>
      <c r="D501" s="8"/>
      <c r="E501" s="8"/>
      <c r="F501" s="8"/>
      <c r="G501" s="8"/>
      <c r="H501" s="8"/>
      <c r="J501" s="5">
        <v>2</v>
      </c>
      <c r="K501" s="5">
        <v>2</v>
      </c>
      <c r="L501" s="1"/>
    </row>
    <row r="502" s="1" customFormat="1" ht="40.5" spans="1:12">
      <c r="A502" s="8" t="str">
        <f>IF(L502&lt;&gt;"",SUBTOTAL(103,$L$3:L502),"")</f>
        <v/>
      </c>
      <c r="B502" s="9" t="s">
        <v>11</v>
      </c>
      <c r="C502" s="9" t="s">
        <v>12</v>
      </c>
      <c r="D502" s="8" t="s">
        <v>13</v>
      </c>
      <c r="E502" s="8" t="s">
        <v>14</v>
      </c>
      <c r="F502" s="8">
        <v>28.56</v>
      </c>
      <c r="G502" s="8">
        <v>820</v>
      </c>
      <c r="H502" s="8">
        <f t="shared" si="98"/>
        <v>23419.2</v>
      </c>
      <c r="J502" s="5">
        <f>IF(F502&gt;0,3,"")</f>
        <v>3</v>
      </c>
      <c r="K502" s="5">
        <f t="shared" si="107"/>
        <v>3</v>
      </c>
    </row>
    <row r="503" s="1" customFormat="1" ht="27" hidden="1" spans="1:12">
      <c r="A503" s="8" t="str">
        <f>IF(L503&lt;&gt;"",SUBTOTAL(103,$L$3:L503),"")</f>
        <v/>
      </c>
      <c r="B503" s="9" t="s">
        <v>83</v>
      </c>
      <c r="C503" s="9" t="s">
        <v>84</v>
      </c>
      <c r="D503" s="8" t="s">
        <v>18</v>
      </c>
      <c r="E503" s="8" t="s">
        <v>85</v>
      </c>
      <c r="F503" s="8"/>
      <c r="G503" s="8">
        <v>550</v>
      </c>
      <c r="H503" s="8">
        <f t="shared" si="98"/>
        <v>0</v>
      </c>
      <c r="J503" s="5" t="str">
        <f>IF(F503&gt;0,3,"")</f>
        <v/>
      </c>
      <c r="K503" s="5" t="str">
        <f t="shared" si="107"/>
        <v/>
      </c>
    </row>
    <row r="504" hidden="1" spans="1:12">
      <c r="A504" s="8" t="str">
        <f>IF(L504&lt;&gt;"",SUBTOTAL(103,$L$3:L504),"")</f>
        <v/>
      </c>
      <c r="B504" s="13" t="s">
        <v>102</v>
      </c>
      <c r="C504" s="9"/>
      <c r="D504" s="8"/>
      <c r="E504" s="8"/>
      <c r="F504" s="8"/>
      <c r="G504" s="8"/>
      <c r="H504" s="8"/>
      <c r="J504" s="5">
        <v>2</v>
      </c>
      <c r="L504" s="1"/>
    </row>
    <row r="505" s="1" customFormat="1" ht="27" hidden="1" spans="1:12">
      <c r="A505" s="8" t="str">
        <f>IF(L505&lt;&gt;"",SUBTOTAL(103,$L$3:L505),"")</f>
        <v/>
      </c>
      <c r="B505" s="9" t="s">
        <v>20</v>
      </c>
      <c r="C505" s="9" t="s">
        <v>21</v>
      </c>
      <c r="D505" s="14" t="s">
        <v>22</v>
      </c>
      <c r="E505" s="8" t="s">
        <v>23</v>
      </c>
      <c r="F505" s="15"/>
      <c r="G505" s="15">
        <v>2900</v>
      </c>
      <c r="H505" s="8">
        <f t="shared" si="98"/>
        <v>0</v>
      </c>
      <c r="J505" s="5" t="str">
        <f t="shared" ref="J505:J510" si="108">IF(F505&gt;0,3,"")</f>
        <v/>
      </c>
      <c r="K505" s="5" t="str">
        <f t="shared" ref="K505:K510" si="109">IF(F505&gt;0,3,"")</f>
        <v/>
      </c>
    </row>
    <row r="506" s="1" customFormat="1" hidden="1" spans="1:12">
      <c r="A506" s="8" t="str">
        <f>IF(L506&lt;&gt;"",SUBTOTAL(103,$L$3:L506),"")</f>
        <v/>
      </c>
      <c r="B506" s="9" t="s">
        <v>24</v>
      </c>
      <c r="C506" s="9" t="s">
        <v>25</v>
      </c>
      <c r="D506" s="14" t="s">
        <v>26</v>
      </c>
      <c r="E506" s="8" t="s">
        <v>23</v>
      </c>
      <c r="F506" s="15"/>
      <c r="G506" s="15">
        <v>850</v>
      </c>
      <c r="H506" s="8">
        <f t="shared" si="98"/>
        <v>0</v>
      </c>
      <c r="J506" s="5" t="str">
        <f t="shared" si="108"/>
        <v/>
      </c>
      <c r="K506" s="5" t="str">
        <f t="shared" si="109"/>
        <v/>
      </c>
    </row>
    <row r="507" s="1" customFormat="1" hidden="1" spans="1:12">
      <c r="A507" s="8" t="str">
        <f>IF(L507&lt;&gt;"",SUBTOTAL(103,$L$3:L507),"")</f>
        <v/>
      </c>
      <c r="B507" s="9" t="s">
        <v>24</v>
      </c>
      <c r="C507" s="9" t="s">
        <v>27</v>
      </c>
      <c r="D507" s="14" t="s">
        <v>26</v>
      </c>
      <c r="E507" s="8" t="s">
        <v>23</v>
      </c>
      <c r="F507" s="15"/>
      <c r="G507" s="15">
        <v>750</v>
      </c>
      <c r="H507" s="8">
        <f t="shared" si="98"/>
        <v>0</v>
      </c>
      <c r="J507" s="5" t="str">
        <f t="shared" si="108"/>
        <v/>
      </c>
      <c r="K507" s="5" t="str">
        <f t="shared" si="109"/>
        <v/>
      </c>
    </row>
    <row r="508" s="1" customFormat="1" hidden="1" spans="1:12">
      <c r="A508" s="8" t="str">
        <f>IF(L508&lt;&gt;"",SUBTOTAL(103,$L$3:L508),"")</f>
        <v/>
      </c>
      <c r="B508" s="17" t="s">
        <v>28</v>
      </c>
      <c r="C508" s="9" t="s">
        <v>29</v>
      </c>
      <c r="D508" s="18" t="s">
        <v>30</v>
      </c>
      <c r="E508" s="19" t="s">
        <v>23</v>
      </c>
      <c r="F508" s="20"/>
      <c r="G508" s="15">
        <v>630</v>
      </c>
      <c r="H508" s="8">
        <f t="shared" si="98"/>
        <v>0</v>
      </c>
      <c r="J508" s="5" t="str">
        <f t="shared" si="108"/>
        <v/>
      </c>
      <c r="K508" s="5" t="str">
        <f t="shared" si="109"/>
        <v/>
      </c>
    </row>
    <row r="509" s="1" customFormat="1" ht="27" hidden="1" spans="1:12">
      <c r="A509" s="8" t="str">
        <f>IF(L509&lt;&gt;"",SUBTOTAL(103,$L$3:L509),"")</f>
        <v/>
      </c>
      <c r="B509" s="21" t="s">
        <v>31</v>
      </c>
      <c r="C509" s="21" t="s">
        <v>32</v>
      </c>
      <c r="D509" s="22" t="s">
        <v>33</v>
      </c>
      <c r="E509" s="23" t="s">
        <v>14</v>
      </c>
      <c r="F509" s="24"/>
      <c r="G509" s="15">
        <v>60</v>
      </c>
      <c r="H509" s="8">
        <f t="shared" si="98"/>
        <v>0</v>
      </c>
      <c r="J509" s="5" t="str">
        <f t="shared" si="108"/>
        <v/>
      </c>
      <c r="K509" s="5" t="str">
        <f t="shared" si="109"/>
        <v/>
      </c>
    </row>
    <row r="510" s="1" customFormat="1" hidden="1" spans="1:12">
      <c r="A510" s="8" t="str">
        <f>IF(L510&lt;&gt;"",SUBTOTAL(103,$L$3:L510),"")</f>
        <v/>
      </c>
      <c r="B510" s="21" t="s">
        <v>34</v>
      </c>
      <c r="C510" s="21" t="s">
        <v>35</v>
      </c>
      <c r="D510" s="22" t="s">
        <v>36</v>
      </c>
      <c r="E510" s="23" t="s">
        <v>19</v>
      </c>
      <c r="F510" s="24"/>
      <c r="G510" s="24">
        <v>180</v>
      </c>
      <c r="H510" s="8">
        <f t="shared" si="98"/>
        <v>0</v>
      </c>
      <c r="J510" s="5" t="str">
        <f t="shared" si="108"/>
        <v/>
      </c>
      <c r="K510" s="5" t="str">
        <f t="shared" si="109"/>
        <v/>
      </c>
    </row>
    <row r="511" s="2" customFormat="1" hidden="1" spans="1:12">
      <c r="A511" s="8" t="str">
        <f>IF(L511&lt;&gt;"",SUBTOTAL(103,$L$3:L511),"")</f>
        <v/>
      </c>
      <c r="B511" s="25" t="s">
        <v>37</v>
      </c>
      <c r="C511" s="25"/>
      <c r="D511" s="26"/>
      <c r="E511" s="26"/>
      <c r="F511" s="26"/>
      <c r="G511" s="26"/>
      <c r="H511" s="8">
        <f>SUM(H5:H510)</f>
        <v>426790.4</v>
      </c>
      <c r="J511" s="27"/>
      <c r="K511" s="27"/>
    </row>
  </sheetData>
  <sheetProtection formatCells="0" insertHyperlinks="0" autoFilter="0"/>
  <autoFilter xmlns:etc="http://www.wps.cn/officeDocument/2017/etCustomData" ref="A2:K511" etc:filterBottomFollowUsedRange="0">
    <filterColumn colId="10">
      <filters>
        <filter val="1"/>
        <filter val="2"/>
        <filter val="3"/>
      </filters>
    </filterColumn>
    <extLst/>
  </autoFilter>
  <pageMargins left="0.739583333333333" right="0.739583333333333" top="0.739583333333333" bottom="0.739583333333333" header="0.5" footer="0.5"/>
  <pageSetup paperSize="9" scale="93" orientation="landscape" blackAndWhite="1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WWO_wpscloud_20250910221902-5b67da89ae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明细表</vt:lpstr>
      <vt:lpstr>水处理汇总表</vt:lpstr>
      <vt:lpstr>水处理材料明细表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Lemon</cp:lastModifiedBy>
  <dcterms:created xsi:type="dcterms:W3CDTF">2025-09-12T16:26:00Z</dcterms:created>
  <dcterms:modified xsi:type="dcterms:W3CDTF">2025-11-17T06:12:07Z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062BABBDD2F83F9451D9C3682626A27F_41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