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tabRatio="856" firstSheet="1" activeTab="11"/>
  </bookViews>
  <sheets>
    <sheet name="设置" sheetId="35" r:id="rId1"/>
    <sheet name="评委签到表 " sheetId="4" r:id="rId2"/>
    <sheet name="参会人员" sheetId="36" r:id="rId3"/>
    <sheet name="初审汇总" sheetId="12" r:id="rId4"/>
    <sheet name="初审表" sheetId="20" state="hidden" r:id="rId5"/>
    <sheet name="初审汇总表" sheetId="21" state="hidden" r:id="rId6"/>
    <sheet name="高新技术加分表" sheetId="23" state="hidden" r:id="rId7"/>
    <sheet name="技术部分评审表" sheetId="30" r:id="rId8"/>
    <sheet name="商务部分评审表" sheetId="32" r:id="rId9"/>
    <sheet name="政策加分项评审表" sheetId="38" r:id="rId10"/>
    <sheet name="评审汇总表" sheetId="33" r:id="rId11"/>
    <sheet name="报告" sheetId="37" r:id="rId12"/>
    <sheet name="Sheet2" sheetId="39" r:id="rId13"/>
  </sheets>
  <externalReferences>
    <externalReference r:id="rId14"/>
    <externalReference r:id="rId15"/>
  </externalReferences>
  <definedNames>
    <definedName name="_xlnm.Print_Area" localSheetId="3">初审汇总!$A$1:$E$11</definedName>
    <definedName name="_xlnm.Print_Area" localSheetId="5">初审汇总表!$A$1:O13</definedName>
    <definedName name="_xlnm.Print_Area" localSheetId="7">技术部分评审表!$A$1:$M$29</definedName>
    <definedName name="_xlnm.Print_Area" localSheetId="6">高新技术加分表!$A$1:H10</definedName>
    <definedName name="_xlnm.Print_Area" localSheetId="10">评审汇总表!$G$21,评审汇总表!$A$1:$L$16</definedName>
    <definedName name="_xlnm.Print_Area" localSheetId="1">'评委签到表 '!$A$1:$F$7</definedName>
    <definedName name="_xlnm.Print_Area" localSheetId="8">商务部分评审表!$A$1:$M$17</definedName>
    <definedName name="_xlnm.Print_Area" localSheetId="0">设置!#REF!</definedName>
    <definedName name="_xlnm.Print_Titles" localSheetId="5">初审汇总表!$1:4</definedName>
    <definedName name="_xlnm.Print_Area" localSheetId="11">报告!$A$1:$D$10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<sst xmlns="http://schemas.openxmlformats.org/spreadsheetml/2006/main" count="194" uniqueCount="109">
  <si>
    <t>说明：设置项需采购人对红色部分进行修改，后面表格相同内容不用再次填写。</t>
  </si>
  <si>
    <t>项目名称：</t>
  </si>
  <si>
    <t>跳磴镇病媒生物防制项目</t>
  </si>
  <si>
    <t>采购编号:</t>
  </si>
  <si>
    <t>\</t>
  </si>
  <si>
    <t>谈判地点:</t>
  </si>
  <si>
    <t>重庆市大渡口区跳磴镇人民政府</t>
  </si>
  <si>
    <t>谈判日期：</t>
  </si>
  <si>
    <t>2025年10月30上午9：30</t>
  </si>
  <si>
    <t>供应商名称</t>
  </si>
  <si>
    <t>重庆新天地有害生物防治有限公司</t>
  </si>
  <si>
    <t>重庆利铭有害生物防制有限公司</t>
  </si>
  <si>
    <t>重庆科力环保服务有限公司</t>
  </si>
  <si>
    <t>重庆是贵渝有害生物防治有限公司</t>
  </si>
  <si>
    <t>评审小组签到表</t>
  </si>
  <si>
    <t>序号</t>
  </si>
  <si>
    <t>姓名</t>
  </si>
  <si>
    <t>职务</t>
  </si>
  <si>
    <t>手机</t>
  </si>
  <si>
    <t>备注</t>
  </si>
  <si>
    <t xml:space="preserve">备注
</t>
  </si>
  <si>
    <t>熊甜甜</t>
  </si>
  <si>
    <t>跳磴镇科教文卫岗负责人</t>
  </si>
  <si>
    <t>屈雯雯</t>
  </si>
  <si>
    <t>跳磴镇宣统群团岗负责人</t>
  </si>
  <si>
    <t>邓燚</t>
  </si>
  <si>
    <t>跳磴镇社会保障岗负责人</t>
  </si>
  <si>
    <t>参会人员签到表</t>
  </si>
  <si>
    <t>初审汇总表</t>
  </si>
  <si>
    <t xml:space="preserve">报价人序号及名称    </t>
  </si>
  <si>
    <t>资格性审查</t>
  </si>
  <si>
    <t>符合性审查</t>
  </si>
  <si>
    <t>结论</t>
  </si>
  <si>
    <t>√</t>
  </si>
  <si>
    <t>重庆贵渝有害生物防治有限公司</t>
  </si>
  <si>
    <t>谈判小组签字：</t>
  </si>
  <si>
    <t>注：合格用“√”表示，不合格写明原因。</t>
  </si>
  <si>
    <t>备注：资格性审查、符合性审查内容参照“谈判采购需求文件模板：第四篇 谈判程序及方法、评审标准、无效响应和采购终止”</t>
  </si>
  <si>
    <t>初审表</t>
  </si>
  <si>
    <t xml:space="preserve">     
               审（检）查项目
投标人序号及名称</t>
  </si>
  <si>
    <t>不通过
原因</t>
  </si>
  <si>
    <t xml:space="preserve">                    评委姓名
 投标人序号及名称    </t>
  </si>
  <si>
    <t>不通过原因</t>
  </si>
  <si>
    <t>通过</t>
  </si>
  <si>
    <t>无</t>
  </si>
  <si>
    <t>不通过</t>
  </si>
  <si>
    <t>采用自主创新产品价格扣除率情况表</t>
  </si>
  <si>
    <t>谈判
顺序号</t>
  </si>
  <si>
    <t>响应供应商名称</t>
  </si>
  <si>
    <t>最初报价</t>
  </si>
  <si>
    <t>自主创新产品价格合计</t>
  </si>
  <si>
    <t>自主创新产品价格扣除率</t>
  </si>
  <si>
    <t>最初报价评审价格
（价格扣除）</t>
  </si>
  <si>
    <t>最终报价</t>
  </si>
  <si>
    <t>最终报价评审价格
（价格扣除）</t>
  </si>
  <si>
    <t xml:space="preserve">                服务部分评审表</t>
  </si>
  <si>
    <t xml:space="preserve">                       供应商名称                   
        服务分项 </t>
  </si>
  <si>
    <r>
      <rPr>
        <b/>
        <sz val="20"/>
        <rFont val="仿宋_GB2312"/>
        <charset val="134"/>
      </rPr>
      <t xml:space="preserve">          专业队伍</t>
    </r>
    <r>
      <rPr>
        <b/>
        <sz val="36"/>
        <rFont val="仿宋_GB2312"/>
        <charset val="134"/>
      </rPr>
      <t xml:space="preserve">  
</t>
    </r>
    <r>
      <rPr>
        <sz val="16"/>
        <rFont val="仿宋_GB2312"/>
        <charset val="134"/>
      </rPr>
      <t>1、持有省（含直辖市、自治区）级颁发的《有害生物防制服务机构服务能力认定证》，并有3年及以上实践经验，经营达3年的得2分、4年的得3分、5年的得4分，以此类推最多得5分（经营时间以营业执照时间为准）；
2、本项目服务团队人员有五级或初级技术人员6人得1分；四级或中级技术人员3人得1分，每增加1人得1分，最高得5分；三级或高级技术人员1人得2分，每增加1人得1分，最高得4分。</t>
    </r>
  </si>
  <si>
    <t>15分</t>
  </si>
  <si>
    <t>专家1</t>
  </si>
  <si>
    <t>专家2</t>
  </si>
  <si>
    <t>专家3</t>
  </si>
  <si>
    <r>
      <rPr>
        <b/>
        <sz val="20"/>
        <rFont val="仿宋_GB2312"/>
        <charset val="134"/>
      </rPr>
      <t xml:space="preserve">实施方案
</t>
    </r>
    <r>
      <rPr>
        <sz val="16"/>
        <rFont val="仿宋_GB2312"/>
        <charset val="134"/>
      </rPr>
      <t>1、针对本项目制订实施方案，所采取的技术和方法应适应防制需求，技术服务方案中体现出所采取的技术和方法具有针对性。技术方案中体现出的药物选择科学合理。对项目拟定具体可行的工作计划和实施措施等，能体现对本项目的工作需求与实效。具体计划、管理措施、人员安排、时间进度、服务成果等，方案详实可行、操作性强，服务质量及安全保障承诺。上述方案须符合采购人采购要求。
2、方案详尽、完善可行、所采取的技术和方法具有针对性、操作性强，得20-16分；方案较详尽、较完善可行、所采取的技术和方法较具有针对性、操作性较强，得15-11分；方案不详尽、不完善可行、所采取的技术和方法不具有针对性、操作性不强，得10-2分；没有陈述则不得分。</t>
    </r>
  </si>
  <si>
    <t>20分</t>
  </si>
  <si>
    <r>
      <rPr>
        <b/>
        <sz val="20"/>
        <rFont val="仿宋_GB2312"/>
        <charset val="134"/>
      </rPr>
      <t xml:space="preserve">            培训</t>
    </r>
    <r>
      <rPr>
        <sz val="18"/>
        <rFont val="仿宋_GB2312"/>
        <charset val="134"/>
      </rPr>
      <t xml:space="preserve">
1、对服务辖区群众提供防治知识培训，根据培训方案中的培训内容、培训课时、培训地点和培训人数、师资力量等进行评分，满分3分。
   培训方案详实、具有操作性得3分；培训方案基本详实、基本具有操作性得2分，培训方案不详实、不具有操作性得1分，没有培训方案不得分。
2、2018年1月1日至今开展过四害防制知识培训的（有图片简报或新闻报道，且能体现是在向机关企事业单位或社区群众开展四害防制知识培训的；或有相关部门证明材料的）得2分。未开展不得分。</t>
    </r>
  </si>
  <si>
    <t>5分</t>
  </si>
  <si>
    <r>
      <rPr>
        <b/>
        <sz val="20"/>
        <rFont val="仿宋_GB2312"/>
        <charset val="134"/>
      </rPr>
      <t xml:space="preserve">应急处置
</t>
    </r>
    <r>
      <rPr>
        <sz val="18"/>
        <rFont val="仿宋_GB2312"/>
        <charset val="134"/>
      </rPr>
      <t>针对突发公共卫生事件，重大节假日或活动等特殊情况制定应急处置方案，包括传达机制、人员和设备调配、责任分工等，详细的得4分，较详细的得3分，不详细的得2分，没有方案的得0分。</t>
    </r>
  </si>
  <si>
    <t>4分</t>
  </si>
  <si>
    <r>
      <rPr>
        <b/>
        <sz val="20"/>
        <rFont val="仿宋_GB2312"/>
        <charset val="134"/>
      </rPr>
      <t xml:space="preserve">           安全保障</t>
    </r>
    <r>
      <rPr>
        <sz val="18"/>
        <rFont val="仿宋_GB2312"/>
        <charset val="134"/>
      </rPr>
      <t xml:space="preserve">
提供安全生产、文明作业制度；安全生产、文明作业制度完善；措施到位；安全保障设施、设备满足作业需要；需对发生各类安全事故作善后处理承诺；
   安全生产、文明作业制度完善；措施到位；安全保障设施、设备满足作业需要；需对发生各类安全事故作善后处理承诺得4分；安全生产、文明作业制度基本完善；措施基本到位；安全保障设施、设备基本能满足作业需要；需对发生各类安全事故基本能作善后处理承诺得3分；较差的一般得1分，没有不得分；</t>
    </r>
  </si>
  <si>
    <r>
      <rPr>
        <b/>
        <sz val="20"/>
        <rFont val="仿宋_GB2312"/>
        <charset val="134"/>
      </rPr>
      <t>安全事故证明材料</t>
    </r>
    <r>
      <rPr>
        <sz val="18"/>
        <rFont val="仿宋_GB2312"/>
        <charset val="134"/>
      </rPr>
      <t xml:space="preserve">
投标人在近三年的类似服务作业业绩中无一例属于投标人责任的因工死亡等安全事故（出具符合本要求的安全事故承诺书）得2分。</t>
    </r>
  </si>
  <si>
    <t>2分</t>
  </si>
  <si>
    <r>
      <rPr>
        <sz val="18"/>
        <rFont val="仿宋_GB2312"/>
        <charset val="134"/>
      </rPr>
      <t>合计（技术占比</t>
    </r>
    <r>
      <rPr>
        <u/>
        <sz val="18"/>
        <rFont val="仿宋_GB2312"/>
        <charset val="134"/>
      </rPr>
      <t xml:space="preserve"> :50 </t>
    </r>
    <r>
      <rPr>
        <sz val="18"/>
        <rFont val="仿宋_GB2312"/>
        <charset val="134"/>
      </rPr>
      <t>分）
（专家1+专家2+专家3/专家数）</t>
    </r>
  </si>
  <si>
    <t>谈判小组签字 成员1：                成员2：                 成员3：</t>
  </si>
  <si>
    <t>备注：采购人需根据服务评分标准分项依次填写红色内容。</t>
  </si>
  <si>
    <t>商务部分评审表</t>
  </si>
  <si>
    <t xml:space="preserve">                       供应商名称                   
        商务分项 </t>
  </si>
  <si>
    <r>
      <rPr>
        <b/>
        <sz val="16"/>
        <rFont val="仿宋_GB2312"/>
        <charset val="134"/>
      </rPr>
      <t xml:space="preserve">业绩       
</t>
    </r>
    <r>
      <rPr>
        <sz val="16"/>
        <rFont val="仿宋_GB2312"/>
        <charset val="134"/>
      </rPr>
      <t xml:space="preserve"> </t>
    </r>
    <r>
      <rPr>
        <sz val="8"/>
        <rFont val="仿宋_GB2312"/>
        <charset val="134"/>
      </rPr>
      <t>1、投标人提供2021年1月1日至今有省（含直辖市、自治区）级及以上卫生城市（区）病媒生物防制项目业绩，每提供1个业绩得2分，最高10分。
（每单个业绩需同时提供合同及发票复印件、验收报告或者有效的《用户评价书》。如若单个业绩提供资料不齐全，则此单项业绩不得分。
注：《用户评价书》无特定格式，需附采购人单位全称、具体地址、具体联系方式、具体联系人，采购人对供应商产品质量、服务和售后等评价，加盖采购单位公章。）
2、近五年来获得卫生行政部门、爱卫办授予良好的资信等级证书或荣誉证书的1次得4分，最多得8分，未获得不得分；获得市级行业部门或行业协会授予的良好资信等级证书或荣誉的一次得2分，最多得4分，未获得不得分。</t>
    </r>
  </si>
  <si>
    <t>22分</t>
  </si>
  <si>
    <r>
      <rPr>
        <b/>
        <sz val="16"/>
        <rFont val="仿宋_GB2312"/>
        <charset val="134"/>
      </rPr>
      <t xml:space="preserve">    售后服务       
</t>
    </r>
    <r>
      <rPr>
        <sz val="8"/>
        <rFont val="仿宋_GB2312"/>
        <charset val="134"/>
      </rPr>
      <t>1.具有详细的售后服务方案，措施具体，可操作性强得3分，可操作性较强得2分，一般得1分，差不得分。
2.投标企业售后服务机构距离服务区域不超过300公里，涉及病媒生物防制突发公共卫生事件的应急处理，能在60分钟内到达现场并按国家有关规定进行处理，日常售后服务能在12小时内到现场处理。（提供售后服务承诺书，能达到的得5分，否则得0分）</t>
    </r>
  </si>
  <si>
    <t>8分</t>
  </si>
  <si>
    <r>
      <rPr>
        <sz val="12"/>
        <rFont val="仿宋_GB2312"/>
        <charset val="134"/>
      </rPr>
      <t>合计（商务占比30</t>
    </r>
    <r>
      <rPr>
        <u/>
        <sz val="12"/>
        <rFont val="仿宋_GB2312"/>
        <charset val="134"/>
      </rPr>
      <t xml:space="preserve"> </t>
    </r>
    <r>
      <rPr>
        <sz val="12"/>
        <rFont val="仿宋_GB2312"/>
        <charset val="134"/>
      </rPr>
      <t>分）
（专家1+专家2+专家3/专家数）</t>
    </r>
  </si>
  <si>
    <t>谈判小组签字 成员1：                           成员2：                              成员3：</t>
  </si>
  <si>
    <t>备注：采购人需根据商务评分标准分项依次填写红色内容。</t>
  </si>
  <si>
    <t>·</t>
  </si>
  <si>
    <t xml:space="preserve">                               政策加分项评审表</t>
  </si>
  <si>
    <t xml:space="preserve">                       供应商名称                   
    加分分项 </t>
  </si>
  <si>
    <r>
      <rPr>
        <b/>
        <sz val="16"/>
        <rFont val="仿宋_GB2312"/>
        <charset val="134"/>
      </rPr>
      <t xml:space="preserve">政策性加分       
</t>
    </r>
    <r>
      <rPr>
        <sz val="8"/>
        <rFont val="仿宋_GB2312"/>
        <charset val="134"/>
      </rPr>
      <t>1、同时具有国家和省（含直辖市、自治区）级《有害生物防制服务机构服务能力等级证书A级》（提供证书复印件加盖投标单位公章）加5分。
2、具有省（含直辖市、自治区）级《有害生物防制服务机构服务能力等级证书A级》（提供证书复印件加盖投标单位公章）加3分。
3、具有省（含直辖市、自治区）级《有害生物防制服务机构服务能力等级证书B级》（提供证书复印件加盖投标单位公章）加1分。</t>
    </r>
  </si>
  <si>
    <r>
      <rPr>
        <sz val="12"/>
        <rFont val="仿宋_GB2312"/>
        <charset val="134"/>
      </rPr>
      <t>合计（政策性加分占比5</t>
    </r>
    <r>
      <rPr>
        <u/>
        <sz val="12"/>
        <rFont val="仿宋_GB2312"/>
        <charset val="134"/>
      </rPr>
      <t xml:space="preserve"> </t>
    </r>
    <r>
      <rPr>
        <sz val="12"/>
        <rFont val="仿宋_GB2312"/>
        <charset val="134"/>
      </rPr>
      <t>分）
（专家1+专家2+专家3/专家数）</t>
    </r>
  </si>
  <si>
    <t>评审汇总表</t>
  </si>
  <si>
    <t>报价（元）</t>
  </si>
  <si>
    <t>政策性扣减后报价</t>
  </si>
  <si>
    <t>基准价
（供应商最低价作为基准价）</t>
  </si>
  <si>
    <r>
      <rPr>
        <sz val="12"/>
        <rFont val="仿宋_GB2312"/>
        <charset val="134"/>
      </rPr>
      <t>价格得分=基准价/最终报价*（</t>
    </r>
    <r>
      <rPr>
        <u/>
        <sz val="12"/>
        <rFont val="仿宋_GB2312"/>
        <charset val="134"/>
      </rPr>
      <t>20分</t>
    </r>
    <r>
      <rPr>
        <sz val="12"/>
        <rFont val="仿宋_GB2312"/>
        <charset val="134"/>
      </rPr>
      <t>）</t>
    </r>
  </si>
  <si>
    <r>
      <rPr>
        <sz val="12"/>
        <rFont val="仿宋_GB2312"/>
        <charset val="134"/>
      </rPr>
      <t>技术得分（5</t>
    </r>
    <r>
      <rPr>
        <u/>
        <sz val="12"/>
        <rFont val="仿宋_GB2312"/>
        <charset val="134"/>
      </rPr>
      <t>0</t>
    </r>
    <r>
      <rPr>
        <sz val="12"/>
        <rFont val="仿宋_GB2312"/>
        <charset val="134"/>
      </rPr>
      <t>分）</t>
    </r>
  </si>
  <si>
    <r>
      <rPr>
        <sz val="12"/>
        <rFont val="仿宋_GB2312"/>
        <charset val="134"/>
      </rPr>
      <t>商务得分（3</t>
    </r>
    <r>
      <rPr>
        <u/>
        <sz val="12"/>
        <rFont val="仿宋_GB2312"/>
        <charset val="134"/>
      </rPr>
      <t>0分</t>
    </r>
    <r>
      <rPr>
        <sz val="12"/>
        <rFont val="仿宋_GB2312"/>
        <charset val="134"/>
      </rPr>
      <t>）</t>
    </r>
  </si>
  <si>
    <r>
      <rPr>
        <sz val="12"/>
        <rFont val="仿宋_GB2312"/>
        <charset val="134"/>
      </rPr>
      <t>政策加分项得分（5</t>
    </r>
    <r>
      <rPr>
        <u/>
        <sz val="12"/>
        <rFont val="仿宋_GB2312"/>
        <charset val="134"/>
      </rPr>
      <t>分</t>
    </r>
    <r>
      <rPr>
        <sz val="12"/>
        <rFont val="仿宋_GB2312"/>
        <charset val="134"/>
      </rPr>
      <t>）</t>
    </r>
  </si>
  <si>
    <t>综合得分（105分）=
价格+技术+商务+政策加分得分</t>
  </si>
  <si>
    <t>排名</t>
  </si>
  <si>
    <t>注：</t>
  </si>
  <si>
    <t>跳磴镇病媒生物防制项目行采家-询比采购</t>
  </si>
  <si>
    <t>评标情况书面报告</t>
  </si>
  <si>
    <t xml:space="preserve">    跳磴镇病媒生物防制项目为行采家-询比采购，评审小组根据询比采购文件及其相关规定程序，在线下对投标单位投标文件进行了认真的评审，完成本次询比采购全部评标工作，现将有关情况报告如下：</t>
  </si>
  <si>
    <t xml:space="preserve">     1、有4家投标单位参加线下报名，在规定时间内完整上报送传响应文件。评审小组根据询比采购文件对入围的4家单位进行资格性审查和符合性检查，4家满足询比采购文件要求。</t>
  </si>
  <si>
    <t xml:space="preserve">    2、根据《询比采购文件》评审标准，推荐中标候选人如下：</t>
  </si>
  <si>
    <t>第一中标候选人</t>
  </si>
  <si>
    <t>第二中标候选人</t>
  </si>
  <si>
    <t>第三中标候选人</t>
  </si>
  <si>
    <t>第四中标候选人</t>
  </si>
  <si>
    <t>评审小组签字：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</si>
</sst>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7" formatCode="&quot;￥&quot;#,##0.00;&quot;￥&quot;\-#,##0.00"/>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_ \¥* #,##0.00_ ;_ \¥* \-#,##0.00_ ;_ \¥* \-??_ ;_ @_ "/>
    <numFmt numFmtId="178" formatCode="#,##0.00_ ;[Red]\-#,##0.00\ "/>
    <numFmt numFmtId="179" formatCode="#,##0.00_ "/>
    <numFmt numFmtId="180" formatCode="0.00_ "/>
    <numFmt numFmtId="181" formatCode="\¥#,##0.00;\¥\-#,##0.00"/>
    <numFmt numFmtId="182" formatCode="&quot;0&quot;#"/>
    <numFmt numFmtId="183" formatCode="&quot;合同生效后&quot;#&quot;天内&quot;"/>
    <numFmt numFmtId="184" formatCode="&quot;合&quot;&quot;同&quot;&quot;生&quot;&quot;效&quot;&quot;后&quot;#&quot;天&quot;&quot;内&quot;"/>
  </numFmts>
  <fonts count="49">
    <font>
      <sz val="12"/>
      <name val="宋体"/>
      <charset val="134"/>
    </font>
    <font>
      <sz val="14"/>
      <name val="宋体"/>
      <charset val="134"/>
    </font>
    <font>
      <b/>
      <sz val="18"/>
      <name val="宋体"/>
      <charset val="134"/>
    </font>
    <font>
      <b/>
      <sz val="20"/>
      <name val="宋体"/>
      <charset val="134"/>
    </font>
    <font>
      <sz val="12"/>
      <name val="仿宋_GB2312"/>
      <charset val="134"/>
    </font>
    <font>
      <b/>
      <sz val="16"/>
      <name val="仿宋_GB2312"/>
      <charset val="134"/>
    </font>
    <font>
      <u/>
      <sz val="12"/>
      <name val="仿宋_GB2312"/>
      <charset val="134"/>
    </font>
    <font>
      <sz val="12"/>
      <color rgb="FFFF0000"/>
      <name val="宋体"/>
      <charset val="134"/>
    </font>
    <font>
      <b/>
      <sz val="36"/>
      <name val="宋体"/>
      <charset val="134"/>
    </font>
    <font>
      <sz val="20"/>
      <name val="仿宋_GB2312"/>
      <charset val="134"/>
    </font>
    <font>
      <sz val="16"/>
      <name val="仿宋_GB2312"/>
      <charset val="134"/>
    </font>
    <font>
      <b/>
      <sz val="20"/>
      <name val="仿宋_GB2312"/>
      <charset val="134"/>
    </font>
    <font>
      <sz val="18"/>
      <name val="仿宋_GB2312"/>
      <charset val="134"/>
    </font>
    <font>
      <sz val="18"/>
      <name val="宋体"/>
      <charset val="134"/>
    </font>
    <font>
      <sz val="14"/>
      <color rgb="FFFF0000"/>
      <name val="宋体"/>
      <charset val="134"/>
    </font>
    <font>
      <sz val="16"/>
      <name val="宋体"/>
      <charset val="134"/>
    </font>
    <font>
      <sz val="11"/>
      <name val="仿宋_GB2312"/>
      <charset val="134"/>
    </font>
    <font>
      <sz val="10"/>
      <name val="宋体"/>
      <charset val="134"/>
    </font>
    <font>
      <sz val="10"/>
      <name val="仿宋_GB2312"/>
      <charset val="134"/>
    </font>
    <font>
      <sz val="14"/>
      <name val="仿宋_GB2312"/>
      <charset val="134"/>
    </font>
    <font>
      <sz val="9"/>
      <name val="仿宋_GB2312"/>
      <charset val="134"/>
    </font>
    <font>
      <sz val="10.5"/>
      <name val="仿宋_GB2312"/>
      <charset val="134"/>
    </font>
    <font>
      <sz val="10.5"/>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indexed="12"/>
      <name val="宋体"/>
      <charset val="134"/>
    </font>
    <font>
      <sz val="11"/>
      <color indexed="19"/>
      <name val="宋体"/>
      <charset val="134"/>
    </font>
    <font>
      <sz val="8"/>
      <name val="仿宋_GB2312"/>
      <charset val="134"/>
    </font>
    <font>
      <b/>
      <sz val="36"/>
      <name val="仿宋_GB2312"/>
      <charset val="134"/>
    </font>
    <font>
      <u/>
      <sz val="18"/>
      <name val="仿宋_GB2312"/>
      <charset val="134"/>
    </font>
  </fonts>
  <fills count="36">
    <fill>
      <patternFill patternType="none"/>
    </fill>
    <fill>
      <patternFill patternType="gray125"/>
    </fill>
    <fill>
      <patternFill patternType="solid">
        <fgColor indexed="13"/>
        <bgColor indexed="64"/>
      </patternFill>
    </fill>
    <fill>
      <patternFill patternType="solid">
        <fgColor rgb="FFE6F7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3"/>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24" fillId="0" borderId="0" applyFont="0" applyFill="0" applyBorder="0" applyAlignment="0" applyProtection="0">
      <alignment vertical="center"/>
    </xf>
    <xf numFmtId="176" fontId="0"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2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1" applyNumberFormat="0" applyFill="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2" fillId="0" borderId="0" applyNumberFormat="0" applyFill="0" applyBorder="0" applyAlignment="0" applyProtection="0">
      <alignment vertical="center"/>
    </xf>
    <xf numFmtId="0" fontId="33" fillId="5" borderId="23" applyNumberFormat="0" applyAlignment="0" applyProtection="0">
      <alignment vertical="center"/>
    </xf>
    <xf numFmtId="0" fontId="34" fillId="6" borderId="24" applyNumberFormat="0" applyAlignment="0" applyProtection="0">
      <alignment vertical="center"/>
    </xf>
    <xf numFmtId="0" fontId="35" fillId="6" borderId="23" applyNumberFormat="0" applyAlignment="0" applyProtection="0">
      <alignment vertical="center"/>
    </xf>
    <xf numFmtId="0" fontId="36" fillId="7" borderId="25" applyNumberFormat="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0" fillId="0" borderId="0">
      <alignment vertical="center"/>
    </xf>
    <xf numFmtId="177" fontId="0" fillId="0" borderId="0" applyFont="0" applyFill="0" applyBorder="0" applyAlignment="0" applyProtection="0">
      <alignment vertical="center"/>
    </xf>
    <xf numFmtId="0" fontId="0" fillId="0" borderId="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45"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176" fontId="0" fillId="0" borderId="0" applyFont="0" applyFill="0" applyBorder="0" applyAlignment="0" applyProtection="0">
      <alignment vertical="center"/>
    </xf>
    <xf numFmtId="176" fontId="0" fillId="0" borderId="0" applyFont="0" applyFill="0" applyBorder="0" applyAlignment="0" applyProtection="0">
      <alignment vertical="center"/>
    </xf>
  </cellStyleXfs>
  <cellXfs count="240">
    <xf numFmtId="0" fontId="0" fillId="0" borderId="0" xfId="0" applyAlignment="1"/>
    <xf numFmtId="0" fontId="1" fillId="0" borderId="0" xfId="0" applyFont="1">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2" xfId="0" applyFont="1" applyBorder="1" applyAlignment="1">
      <alignment horizontal="center" vertical="center"/>
    </xf>
    <xf numFmtId="178" fontId="1" fillId="0" borderId="2" xfId="0" applyNumberFormat="1" applyFont="1" applyBorder="1" applyAlignment="1">
      <alignment horizontal="center" vertical="center"/>
    </xf>
    <xf numFmtId="0" fontId="3" fillId="0" borderId="0" xfId="0" applyFont="1" applyAlignment="1">
      <alignment horizontal="center" vertical="center"/>
    </xf>
    <xf numFmtId="0" fontId="4" fillId="0" borderId="0" xfId="62" applyFont="1" applyAlignment="1">
      <alignment horizontal="left" vertical="center" wrapText="1"/>
    </xf>
    <xf numFmtId="0" fontId="4" fillId="0" borderId="0" xfId="62" applyFont="1" applyAlignment="1">
      <alignment horizontal="left" vertical="center"/>
    </xf>
    <xf numFmtId="0" fontId="4" fillId="0" borderId="2" xfId="62" applyFont="1" applyBorder="1" applyAlignment="1">
      <alignment horizontal="center" vertical="center"/>
    </xf>
    <xf numFmtId="0" fontId="4" fillId="0" borderId="3" xfId="62" applyFont="1" applyBorder="1" applyAlignment="1">
      <alignment horizontal="center" vertical="center"/>
    </xf>
    <xf numFmtId="0" fontId="4" fillId="0" borderId="5" xfId="62" applyFont="1" applyBorder="1" applyAlignment="1">
      <alignment horizontal="center" vertical="center"/>
    </xf>
    <xf numFmtId="0" fontId="4" fillId="0" borderId="6" xfId="62" applyFont="1" applyBorder="1" applyAlignment="1">
      <alignment horizontal="center" vertical="center" wrapText="1"/>
    </xf>
    <xf numFmtId="0" fontId="4" fillId="0" borderId="2" xfId="62" applyFont="1" applyBorder="1" applyAlignment="1">
      <alignment horizontal="center" vertical="center" wrapText="1"/>
    </xf>
    <xf numFmtId="179" fontId="4" fillId="0" borderId="2" xfId="62" applyNumberFormat="1" applyFont="1" applyBorder="1" applyAlignment="1">
      <alignment horizontal="center" vertical="center" wrapText="1"/>
    </xf>
    <xf numFmtId="0" fontId="0" fillId="0" borderId="2" xfId="0" applyBorder="1" applyAlignment="1">
      <alignment horizontal="center" vertical="center"/>
    </xf>
    <xf numFmtId="179" fontId="4" fillId="0" borderId="7" xfId="62" applyNumberFormat="1" applyFont="1" applyBorder="1" applyAlignment="1">
      <alignment horizontal="center" vertical="center" wrapText="1"/>
    </xf>
    <xf numFmtId="179" fontId="4" fillId="0" borderId="8" xfId="62" applyNumberFormat="1" applyFont="1" applyBorder="1" applyAlignment="1">
      <alignment horizontal="center" vertical="center" wrapText="1"/>
    </xf>
    <xf numFmtId="179" fontId="4" fillId="0" borderId="6" xfId="62" applyNumberFormat="1" applyFont="1" applyBorder="1" applyAlignment="1">
      <alignment horizontal="center" vertical="center" wrapText="1"/>
    </xf>
    <xf numFmtId="0" fontId="0" fillId="0" borderId="2" xfId="0" applyBorder="1" applyAlignment="1">
      <alignment horizontal="center"/>
    </xf>
    <xf numFmtId="7" fontId="4" fillId="0" borderId="2" xfId="62" applyNumberFormat="1" applyFont="1" applyBorder="1" applyAlignment="1">
      <alignment horizontal="center" vertical="center" wrapText="1"/>
    </xf>
    <xf numFmtId="179" fontId="4" fillId="0" borderId="3" xfId="62" applyNumberFormat="1" applyFont="1" applyBorder="1" applyAlignment="1">
      <alignment horizontal="center" vertical="center" wrapText="1"/>
    </xf>
    <xf numFmtId="179" fontId="4" fillId="0" borderId="5" xfId="62" applyNumberFormat="1" applyFont="1" applyBorder="1" applyAlignment="1">
      <alignment horizontal="center" vertical="center" wrapText="1"/>
    </xf>
    <xf numFmtId="180" fontId="4" fillId="0" borderId="9" xfId="62" applyNumberFormat="1" applyFont="1" applyBorder="1" applyAlignment="1">
      <alignment horizontal="center" vertical="center" wrapText="1"/>
    </xf>
    <xf numFmtId="180" fontId="4" fillId="0" borderId="1" xfId="62" applyNumberFormat="1" applyFont="1" applyBorder="1" applyAlignment="1">
      <alignment horizontal="center" vertical="center" wrapText="1"/>
    </xf>
    <xf numFmtId="0" fontId="0" fillId="0" borderId="3" xfId="0" applyBorder="1" applyAlignment="1">
      <alignment horizontal="center" vertical="center"/>
    </xf>
    <xf numFmtId="180" fontId="4" fillId="0" borderId="2" xfId="62" applyNumberFormat="1" applyFont="1" applyBorder="1" applyAlignment="1">
      <alignment horizontal="center" vertical="center" wrapText="1"/>
    </xf>
    <xf numFmtId="0" fontId="4" fillId="0" borderId="3" xfId="62" applyFont="1" applyBorder="1" applyAlignment="1">
      <alignment horizontal="center" vertical="center" wrapText="1"/>
    </xf>
    <xf numFmtId="0" fontId="4" fillId="0" borderId="4" xfId="62" applyFont="1" applyBorder="1" applyAlignment="1">
      <alignment horizontal="center" vertical="center" wrapText="1"/>
    </xf>
    <xf numFmtId="0" fontId="4" fillId="0" borderId="0" xfId="62" applyFont="1" applyAlignment="1">
      <alignment vertical="center" wrapText="1"/>
    </xf>
    <xf numFmtId="0" fontId="0" fillId="0" borderId="0" xfId="0" applyAlignment="1">
      <alignment vertical="center"/>
    </xf>
    <xf numFmtId="0" fontId="0" fillId="0" borderId="5" xfId="0" applyBorder="1" applyAlignment="1">
      <alignment horizontal="center" vertical="center"/>
    </xf>
    <xf numFmtId="180" fontId="4" fillId="0" borderId="3" xfId="62" applyNumberFormat="1" applyFont="1" applyBorder="1" applyAlignment="1">
      <alignment horizontal="center" vertical="center" wrapText="1"/>
    </xf>
    <xf numFmtId="180" fontId="4" fillId="0" borderId="5" xfId="62" applyNumberFormat="1" applyFont="1" applyBorder="1" applyAlignment="1">
      <alignment horizontal="center" vertical="center" wrapText="1"/>
    </xf>
    <xf numFmtId="0" fontId="3" fillId="0" borderId="0" xfId="0" applyFont="1" applyAlignment="1">
      <alignment horizontal="left" vertical="center"/>
    </xf>
    <xf numFmtId="0" fontId="4" fillId="0" borderId="10" xfId="62" applyFont="1" applyBorder="1" applyAlignment="1">
      <alignment horizontal="left" vertical="center" wrapText="1"/>
    </xf>
    <xf numFmtId="0" fontId="5" fillId="0" borderId="6" xfId="62" applyFont="1" applyBorder="1" applyAlignment="1">
      <alignment horizontal="center" vertical="top" wrapText="1"/>
    </xf>
    <xf numFmtId="0" fontId="4" fillId="0" borderId="11" xfId="62" applyFont="1" applyBorder="1" applyAlignment="1">
      <alignment horizontal="center" vertical="top" wrapText="1"/>
    </xf>
    <xf numFmtId="0" fontId="6" fillId="0" borderId="11" xfId="62" applyFont="1" applyBorder="1" applyAlignment="1">
      <alignment horizontal="center" vertical="center" wrapText="1"/>
    </xf>
    <xf numFmtId="0" fontId="4" fillId="0" borderId="12" xfId="62" applyFont="1" applyBorder="1" applyAlignment="1">
      <alignment horizontal="center" vertical="top" wrapText="1"/>
    </xf>
    <xf numFmtId="0" fontId="6" fillId="0" borderId="12" xfId="62" applyFont="1" applyBorder="1" applyAlignment="1">
      <alignment horizontal="center" vertical="center" wrapText="1"/>
    </xf>
    <xf numFmtId="0" fontId="4" fillId="0" borderId="0" xfId="62" applyFont="1" applyAlignment="1">
      <alignment horizontal="center" vertical="center" wrapText="1"/>
    </xf>
    <xf numFmtId="0" fontId="4" fillId="0" borderId="0" xfId="62" applyFont="1" applyAlignment="1">
      <alignment horizontal="center" vertical="center"/>
    </xf>
    <xf numFmtId="0" fontId="4" fillId="0" borderId="0" xfId="62" applyFont="1" applyAlignment="1">
      <alignment horizontal="justify" vertical="center" wrapText="1"/>
    </xf>
    <xf numFmtId="0" fontId="0" fillId="0" borderId="0" xfId="0" applyFont="1" applyAlignment="1">
      <alignment vertical="center"/>
    </xf>
    <xf numFmtId="0" fontId="7" fillId="0" borderId="0" xfId="0" applyFont="1" applyAlignment="1">
      <alignment horizontal="left" vertical="center"/>
    </xf>
    <xf numFmtId="0" fontId="4" fillId="0" borderId="0" xfId="62" applyFont="1" applyAlignment="1">
      <alignment vertical="center"/>
    </xf>
    <xf numFmtId="0" fontId="5" fillId="0" borderId="6" xfId="62" applyFont="1" applyBorder="1" applyAlignment="1">
      <alignment horizontal="left" vertical="top" wrapText="1"/>
    </xf>
    <xf numFmtId="0" fontId="4" fillId="0" borderId="5" xfId="62" applyFont="1" applyBorder="1" applyAlignment="1">
      <alignment horizontal="center" vertical="center" wrapText="1"/>
    </xf>
    <xf numFmtId="0" fontId="4" fillId="0" borderId="11" xfId="62" applyFont="1" applyBorder="1" applyAlignment="1">
      <alignment horizontal="left" vertical="top" wrapText="1"/>
    </xf>
    <xf numFmtId="0" fontId="4" fillId="0" borderId="12" xfId="62" applyFont="1" applyBorder="1" applyAlignment="1">
      <alignment horizontal="left" vertical="top" wrapText="1"/>
    </xf>
    <xf numFmtId="0" fontId="8" fillId="0" borderId="0" xfId="0" applyFont="1" applyAlignment="1">
      <alignment vertical="center"/>
    </xf>
    <xf numFmtId="0" fontId="9" fillId="0" borderId="0" xfId="62" applyFont="1" applyAlignment="1">
      <alignment horizontal="left" vertical="center" wrapText="1"/>
    </xf>
    <xf numFmtId="0" fontId="9" fillId="0" borderId="0" xfId="62" applyFont="1" applyAlignment="1">
      <alignment vertical="center"/>
    </xf>
    <xf numFmtId="0" fontId="9" fillId="0" borderId="0" xfId="62" applyFont="1" applyAlignment="1">
      <alignment horizontal="left" vertical="center"/>
    </xf>
    <xf numFmtId="0" fontId="10" fillId="0" borderId="2" xfId="62" applyFont="1" applyBorder="1" applyAlignment="1">
      <alignment horizontal="center" vertical="center"/>
    </xf>
    <xf numFmtId="0" fontId="10" fillId="0" borderId="3" xfId="62" applyFont="1" applyBorder="1" applyAlignment="1">
      <alignment horizontal="center" vertical="center"/>
    </xf>
    <xf numFmtId="0" fontId="10" fillId="0" borderId="5" xfId="62" applyFont="1" applyBorder="1" applyAlignment="1">
      <alignment horizontal="center" vertical="center"/>
    </xf>
    <xf numFmtId="0" fontId="10" fillId="0" borderId="10" xfId="62" applyFont="1" applyBorder="1" applyAlignment="1">
      <alignment horizontal="left" vertical="center" wrapText="1"/>
    </xf>
    <xf numFmtId="0" fontId="9" fillId="0" borderId="2" xfId="62" applyFont="1" applyBorder="1" applyAlignment="1">
      <alignment horizontal="center" vertical="center" wrapText="1"/>
    </xf>
    <xf numFmtId="0" fontId="11" fillId="0" borderId="11" xfId="62" applyFont="1" applyBorder="1" applyAlignment="1">
      <alignment horizontal="justify" vertical="top" wrapText="1"/>
    </xf>
    <xf numFmtId="0" fontId="12" fillId="0" borderId="6" xfId="62" applyFont="1" applyBorder="1" applyAlignment="1">
      <alignment horizontal="center" vertical="center" wrapText="1"/>
    </xf>
    <xf numFmtId="0" fontId="10" fillId="0" borderId="2" xfId="62" applyFont="1" applyBorder="1" applyAlignment="1">
      <alignment horizontal="left" vertical="center" wrapText="1"/>
    </xf>
    <xf numFmtId="0" fontId="12" fillId="0" borderId="3" xfId="62" applyFont="1" applyBorder="1" applyAlignment="1">
      <alignment horizontal="center" vertical="center" wrapText="1"/>
    </xf>
    <xf numFmtId="0" fontId="12" fillId="0" borderId="5" xfId="62" applyFont="1" applyBorder="1" applyAlignment="1">
      <alignment horizontal="center" vertical="center" wrapText="1"/>
    </xf>
    <xf numFmtId="0" fontId="12" fillId="0" borderId="11" xfId="62" applyFont="1" applyBorder="1" applyAlignment="1">
      <alignment horizontal="justify" vertical="top" wrapText="1"/>
    </xf>
    <xf numFmtId="0" fontId="12" fillId="0" borderId="11" xfId="62" applyFont="1" applyBorder="1" applyAlignment="1">
      <alignment horizontal="center" vertical="center" wrapText="1"/>
    </xf>
    <xf numFmtId="0" fontId="12" fillId="0" borderId="12" xfId="62" applyFont="1" applyBorder="1" applyAlignment="1">
      <alignment horizontal="justify" vertical="top" wrapText="1"/>
    </xf>
    <xf numFmtId="0" fontId="12" fillId="0" borderId="12" xfId="62" applyFont="1" applyBorder="1" applyAlignment="1">
      <alignment horizontal="center" vertical="center" wrapText="1"/>
    </xf>
    <xf numFmtId="0" fontId="11" fillId="0" borderId="11" xfId="62" applyFont="1" applyBorder="1" applyAlignment="1">
      <alignment horizontal="center" vertical="top" wrapText="1"/>
    </xf>
    <xf numFmtId="0" fontId="12" fillId="0" borderId="11" xfId="62" applyFont="1" applyBorder="1" applyAlignment="1">
      <alignment horizontal="center" vertical="top" wrapText="1"/>
    </xf>
    <xf numFmtId="0" fontId="12" fillId="0" borderId="12" xfId="62" applyFont="1" applyBorder="1" applyAlignment="1">
      <alignment horizontal="center" vertical="top" wrapText="1"/>
    </xf>
    <xf numFmtId="0" fontId="11" fillId="0" borderId="2" xfId="62" applyFont="1" applyBorder="1" applyAlignment="1">
      <alignment horizontal="left" vertical="top" wrapText="1"/>
    </xf>
    <xf numFmtId="0" fontId="12" fillId="0" borderId="2" xfId="62" applyFont="1" applyBorder="1" applyAlignment="1">
      <alignment horizontal="left" vertical="top" wrapText="1"/>
    </xf>
    <xf numFmtId="0" fontId="11" fillId="0" borderId="2" xfId="62" applyFont="1" applyBorder="1" applyAlignment="1">
      <alignment horizontal="center" vertical="top" wrapText="1"/>
    </xf>
    <xf numFmtId="0" fontId="12" fillId="0" borderId="2" xfId="62" applyFont="1" applyBorder="1" applyAlignment="1">
      <alignment horizontal="center" vertical="top" wrapText="1"/>
    </xf>
    <xf numFmtId="0" fontId="11" fillId="0" borderId="11" xfId="62" applyFont="1" applyBorder="1" applyAlignment="1">
      <alignment horizontal="left" vertical="center" wrapText="1"/>
    </xf>
    <xf numFmtId="0" fontId="12" fillId="0" borderId="11" xfId="62" applyFont="1" applyBorder="1" applyAlignment="1">
      <alignment horizontal="center" vertical="center"/>
    </xf>
    <xf numFmtId="0" fontId="12" fillId="0" borderId="11" xfId="62" applyFont="1" applyBorder="1" applyAlignment="1">
      <alignment horizontal="left" vertical="center" wrapText="1"/>
    </xf>
    <xf numFmtId="0" fontId="12" fillId="0" borderId="12" xfId="62" applyFont="1" applyBorder="1" applyAlignment="1">
      <alignment horizontal="left" vertical="center" wrapText="1"/>
    </xf>
    <xf numFmtId="0" fontId="12" fillId="0" borderId="12" xfId="62" applyFont="1" applyBorder="1" applyAlignment="1">
      <alignment horizontal="center" vertical="center"/>
    </xf>
    <xf numFmtId="0" fontId="11" fillId="0" borderId="11" xfId="62" applyFont="1" applyBorder="1" applyAlignment="1">
      <alignment horizontal="center" vertical="center" wrapText="1"/>
    </xf>
    <xf numFmtId="0" fontId="12" fillId="0" borderId="2" xfId="62" applyFont="1" applyBorder="1" applyAlignment="1">
      <alignment horizontal="center" vertical="center"/>
    </xf>
    <xf numFmtId="0" fontId="12" fillId="0" borderId="2" xfId="62" applyFont="1" applyBorder="1" applyAlignment="1">
      <alignment horizontal="center" vertical="center" wrapText="1"/>
    </xf>
    <xf numFmtId="180" fontId="12" fillId="0" borderId="2" xfId="62" applyNumberFormat="1" applyFont="1" applyBorder="1" applyAlignment="1">
      <alignment horizontal="center" vertical="center" wrapText="1"/>
    </xf>
    <xf numFmtId="0" fontId="10" fillId="0" borderId="0" xfId="62" applyFont="1" applyAlignment="1">
      <alignment horizontal="center" vertical="center" wrapText="1"/>
    </xf>
    <xf numFmtId="0" fontId="10" fillId="0" borderId="0" xfId="62" applyFont="1" applyAlignment="1">
      <alignment horizontal="center" vertical="center"/>
    </xf>
    <xf numFmtId="0" fontId="10" fillId="0" borderId="0" xfId="62" applyFont="1" applyAlignment="1">
      <alignment horizontal="justify" vertical="center" wrapText="1"/>
    </xf>
    <xf numFmtId="0" fontId="13" fillId="0" borderId="0" xfId="0" applyFont="1" applyAlignment="1">
      <alignment vertical="center"/>
    </xf>
    <xf numFmtId="0" fontId="1" fillId="0" borderId="0" xfId="0" applyFont="1" applyAlignment="1"/>
    <xf numFmtId="0" fontId="14" fillId="0" borderId="0" xfId="0" applyFont="1" applyAlignment="1">
      <alignment horizontal="left" vertical="center"/>
    </xf>
    <xf numFmtId="0" fontId="15" fillId="0" borderId="0" xfId="0" applyFont="1" applyAlignment="1"/>
    <xf numFmtId="0" fontId="0" fillId="0" borderId="0" xfId="51">
      <alignment vertical="center"/>
    </xf>
    <xf numFmtId="0" fontId="0" fillId="0" borderId="0" xfId="51" applyAlignment="1">
      <alignment horizontal="center" vertical="center"/>
    </xf>
    <xf numFmtId="0" fontId="11" fillId="0" borderId="0" xfId="51" applyFont="1" applyAlignment="1">
      <alignment horizontal="center" vertical="center"/>
    </xf>
    <xf numFmtId="0" fontId="4" fillId="0" borderId="0" xfId="51" applyFont="1" applyBorder="1" applyAlignment="1">
      <alignment vertical="center"/>
    </xf>
    <xf numFmtId="0" fontId="4" fillId="0" borderId="0" xfId="51" applyFont="1" applyAlignment="1">
      <alignment horizontal="center" vertical="center"/>
    </xf>
    <xf numFmtId="0" fontId="4" fillId="0" borderId="0" xfId="51" applyFont="1" applyBorder="1" applyAlignment="1">
      <alignment horizontal="right" vertical="center"/>
    </xf>
    <xf numFmtId="0" fontId="4" fillId="0" borderId="0" xfId="51" applyFont="1" applyBorder="1" applyAlignment="1">
      <alignment horizontal="left" vertical="center"/>
    </xf>
    <xf numFmtId="0" fontId="4" fillId="0" borderId="1" xfId="51" applyFont="1" applyBorder="1" applyAlignment="1">
      <alignment vertical="center"/>
    </xf>
    <xf numFmtId="14" fontId="16" fillId="0" borderId="0" xfId="51" applyNumberFormat="1" applyFont="1" applyBorder="1" applyAlignment="1">
      <alignment vertical="center"/>
    </xf>
    <xf numFmtId="0" fontId="16" fillId="0" borderId="0" xfId="51" applyFont="1" applyBorder="1" applyAlignment="1">
      <alignment horizontal="left" vertical="center"/>
    </xf>
    <xf numFmtId="0" fontId="4" fillId="0" borderId="0" xfId="51" applyFont="1" applyAlignment="1">
      <alignment horizontal="right" vertical="center"/>
    </xf>
    <xf numFmtId="0" fontId="4" fillId="0" borderId="2" xfId="51" applyFont="1" applyBorder="1" applyAlignment="1">
      <alignment horizontal="center" vertical="center" wrapText="1"/>
    </xf>
    <xf numFmtId="0" fontId="4" fillId="0" borderId="2" xfId="51" applyFont="1" applyBorder="1" applyAlignment="1">
      <alignment horizontal="center" vertical="center"/>
    </xf>
    <xf numFmtId="0" fontId="4" fillId="0" borderId="6" xfId="51" applyFont="1" applyBorder="1" applyAlignment="1">
      <alignment horizontal="center" vertical="center" wrapText="1"/>
    </xf>
    <xf numFmtId="181" fontId="4" fillId="0" borderId="2" xfId="51" applyNumberFormat="1" applyFont="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182" fontId="4" fillId="0" borderId="2" xfId="51" applyNumberFormat="1" applyFont="1" applyBorder="1" applyAlignment="1">
      <alignment horizontal="center" vertical="center"/>
    </xf>
    <xf numFmtId="181" fontId="4" fillId="0" borderId="2" xfId="51" applyNumberFormat="1" applyFont="1" applyBorder="1" applyAlignment="1">
      <alignment horizontal="center" vertical="center"/>
    </xf>
    <xf numFmtId="181" fontId="4" fillId="2" borderId="2" xfId="51" applyNumberFormat="1" applyFont="1" applyFill="1" applyBorder="1" applyAlignment="1">
      <alignment horizontal="center" vertical="center"/>
    </xf>
    <xf numFmtId="9" fontId="4" fillId="2" borderId="2" xfId="51" applyNumberFormat="1" applyFont="1" applyFill="1" applyBorder="1" applyAlignment="1">
      <alignment horizontal="center" vertical="center"/>
    </xf>
    <xf numFmtId="182" fontId="0" fillId="0" borderId="2" xfId="51" applyNumberFormat="1" applyFont="1" applyBorder="1" applyAlignment="1">
      <alignment horizontal="center" vertical="center"/>
    </xf>
    <xf numFmtId="181" fontId="0" fillId="2" borderId="2" xfId="51" applyNumberFormat="1" applyFont="1" applyFill="1" applyBorder="1" applyAlignment="1">
      <alignment horizontal="center" vertical="center"/>
    </xf>
    <xf numFmtId="9" fontId="0" fillId="2" borderId="2" xfId="51" applyNumberFormat="1" applyFont="1" applyFill="1" applyBorder="1" applyAlignment="1">
      <alignment horizontal="center" vertical="center"/>
    </xf>
    <xf numFmtId="181" fontId="0" fillId="0" borderId="2" xfId="51" applyNumberFormat="1" applyFont="1" applyBorder="1" applyAlignment="1">
      <alignment horizontal="center" vertical="center" wrapText="1"/>
    </xf>
    <xf numFmtId="181" fontId="0" fillId="0" borderId="2" xfId="51" applyNumberFormat="1" applyFont="1" applyBorder="1" applyAlignment="1">
      <alignment horizontal="center" vertical="center"/>
    </xf>
    <xf numFmtId="183" fontId="0" fillId="0" borderId="2" xfId="51" applyNumberFormat="1" applyFont="1" applyBorder="1" applyAlignment="1">
      <alignment horizontal="center" vertical="center"/>
    </xf>
    <xf numFmtId="0" fontId="0" fillId="0" borderId="2" xfId="51" applyFont="1" applyBorder="1" applyAlignment="1">
      <alignment horizontal="center" vertical="center"/>
    </xf>
    <xf numFmtId="0" fontId="3" fillId="0" borderId="0" xfId="51" applyFont="1" applyBorder="1" applyAlignment="1">
      <alignment horizontal="center" vertical="center"/>
    </xf>
    <xf numFmtId="0" fontId="0" fillId="0" borderId="0" xfId="51" applyFont="1" applyBorder="1" applyAlignment="1">
      <alignment vertical="center"/>
    </xf>
    <xf numFmtId="181" fontId="0" fillId="0" borderId="0" xfId="51" applyNumberFormat="1" applyBorder="1" applyAlignment="1">
      <alignment horizontal="center" vertical="center"/>
    </xf>
    <xf numFmtId="0" fontId="0" fillId="0" borderId="0" xfId="51" applyFont="1" applyBorder="1" applyAlignment="1">
      <alignment horizontal="center" vertical="center" wrapText="1"/>
    </xf>
    <xf numFmtId="0" fontId="0" fillId="0" borderId="0" xfId="51" applyFont="1" applyBorder="1" applyAlignment="1">
      <alignment horizontal="center" vertical="center"/>
    </xf>
    <xf numFmtId="181" fontId="0" fillId="0" borderId="0" xfId="51" applyNumberFormat="1" applyFont="1" applyBorder="1" applyAlignment="1">
      <alignment horizontal="center" vertical="center" wrapText="1"/>
    </xf>
    <xf numFmtId="184" fontId="0" fillId="0" borderId="0" xfId="51" applyNumberFormat="1" applyFont="1" applyBorder="1" applyAlignment="1">
      <alignment horizontal="center" vertical="center" wrapText="1"/>
    </xf>
    <xf numFmtId="184" fontId="0" fillId="0" borderId="0" xfId="51" applyNumberFormat="1" applyFont="1" applyBorder="1" applyAlignment="1">
      <alignment horizontal="center" vertical="center"/>
    </xf>
    <xf numFmtId="181" fontId="0" fillId="0" borderId="0" xfId="51" applyNumberFormat="1" applyFont="1" applyBorder="1" applyAlignment="1">
      <alignment horizontal="center" vertical="center"/>
    </xf>
    <xf numFmtId="183" fontId="0" fillId="0" borderId="0" xfId="51" applyNumberFormat="1" applyFont="1" applyBorder="1" applyAlignment="1">
      <alignment horizontal="center" vertical="center"/>
    </xf>
    <xf numFmtId="0" fontId="0" fillId="0" borderId="0" xfId="49" applyNumberFormat="1" applyAlignment="1">
      <alignment horizontal="center" vertical="center" wrapText="1"/>
    </xf>
    <xf numFmtId="0" fontId="0" fillId="0" borderId="0" xfId="49" applyBorder="1" applyAlignment="1">
      <alignment horizontal="right" vertical="center" wrapText="1"/>
    </xf>
    <xf numFmtId="0" fontId="0" fillId="0" borderId="0" xfId="49" applyBorder="1" applyAlignment="1">
      <alignment horizontal="left" vertical="center" wrapText="1"/>
    </xf>
    <xf numFmtId="49" fontId="0" fillId="0" borderId="0" xfId="49" applyNumberFormat="1" applyAlignment="1">
      <alignment horizontal="center" vertical="center" wrapText="1"/>
    </xf>
    <xf numFmtId="49" fontId="17" fillId="0" borderId="0" xfId="49" applyNumberFormat="1" applyFont="1" applyAlignment="1">
      <alignment horizontal="center" vertical="center" wrapText="1"/>
    </xf>
    <xf numFmtId="0" fontId="0" fillId="0" borderId="0" xfId="49" applyAlignment="1">
      <alignment horizontal="center" vertical="center" wrapText="1"/>
    </xf>
    <xf numFmtId="0" fontId="11" fillId="0" borderId="0" xfId="49" applyFont="1" applyAlignment="1">
      <alignment horizontal="center" vertical="center" wrapText="1"/>
    </xf>
    <xf numFmtId="0" fontId="4" fillId="0" borderId="0" xfId="49" applyFont="1" applyAlignment="1">
      <alignment vertical="center"/>
    </xf>
    <xf numFmtId="0" fontId="18" fillId="0" borderId="0" xfId="49" applyFont="1" applyAlignment="1">
      <alignment vertical="center"/>
    </xf>
    <xf numFmtId="49" fontId="18" fillId="0" borderId="0" xfId="49" applyNumberFormat="1" applyFont="1" applyAlignment="1">
      <alignment vertical="center"/>
    </xf>
    <xf numFmtId="0" fontId="18" fillId="0" borderId="0" xfId="49" applyNumberFormat="1" applyFont="1" applyAlignment="1">
      <alignment vertical="center"/>
    </xf>
    <xf numFmtId="49" fontId="4" fillId="0" borderId="0" xfId="49" applyNumberFormat="1" applyFont="1" applyAlignment="1">
      <alignment horizontal="center" vertical="center" wrapText="1"/>
    </xf>
    <xf numFmtId="0" fontId="4" fillId="0" borderId="0" xfId="49" applyNumberFormat="1" applyFont="1" applyAlignment="1">
      <alignment vertical="center"/>
    </xf>
    <xf numFmtId="49" fontId="18" fillId="0" borderId="0" xfId="49" applyNumberFormat="1" applyFont="1" applyAlignment="1">
      <alignment vertical="center" wrapText="1"/>
    </xf>
    <xf numFmtId="14" fontId="18" fillId="0" borderId="1" xfId="49" applyNumberFormat="1" applyFont="1" applyBorder="1" applyAlignment="1">
      <alignment vertical="center"/>
    </xf>
    <xf numFmtId="49" fontId="18" fillId="0" borderId="1" xfId="49" applyNumberFormat="1" applyFont="1" applyBorder="1" applyAlignment="1">
      <alignment vertical="center"/>
    </xf>
    <xf numFmtId="49" fontId="18" fillId="0" borderId="1" xfId="49" applyNumberFormat="1" applyFont="1" applyBorder="1" applyAlignment="1">
      <alignment vertical="center" wrapText="1"/>
    </xf>
    <xf numFmtId="176" fontId="4" fillId="0" borderId="13" xfId="2" applyFont="1" applyBorder="1" applyAlignment="1">
      <alignment horizontal="left" vertical="center" wrapText="1"/>
    </xf>
    <xf numFmtId="176" fontId="4" fillId="0" borderId="14" xfId="2" applyFont="1" applyBorder="1" applyAlignment="1">
      <alignment horizontal="left" vertical="center" wrapText="1"/>
    </xf>
    <xf numFmtId="0" fontId="4" fillId="0" borderId="2" xfId="49" applyNumberFormat="1" applyFont="1" applyBorder="1" applyAlignment="1">
      <alignment horizontal="center" vertical="center" wrapText="1"/>
    </xf>
    <xf numFmtId="0" fontId="19" fillId="0" borderId="3" xfId="49" applyFont="1" applyBorder="1" applyAlignment="1">
      <alignment horizontal="center" vertical="center" wrapText="1"/>
    </xf>
    <xf numFmtId="0" fontId="19" fillId="0" borderId="2" xfId="49" applyFont="1" applyBorder="1" applyAlignment="1">
      <alignment horizontal="center" vertical="center" wrapText="1"/>
    </xf>
    <xf numFmtId="49" fontId="19" fillId="0" borderId="2" xfId="49" applyNumberFormat="1" applyFont="1" applyBorder="1" applyAlignment="1">
      <alignment horizontal="center" vertical="center" wrapText="1"/>
    </xf>
    <xf numFmtId="49" fontId="1" fillId="0" borderId="2" xfId="49" applyNumberFormat="1" applyFont="1" applyBorder="1" applyAlignment="1">
      <alignment horizontal="center" vertical="center" wrapText="1"/>
    </xf>
    <xf numFmtId="49" fontId="1" fillId="0" borderId="0" xfId="49" applyNumberFormat="1" applyFont="1" applyAlignment="1">
      <alignment horizontal="center" vertical="center" wrapText="1"/>
    </xf>
    <xf numFmtId="0" fontId="19" fillId="0" borderId="3" xfId="49" applyFont="1" applyBorder="1" applyAlignment="1">
      <alignment horizontal="right" vertical="center" wrapText="1"/>
    </xf>
    <xf numFmtId="49" fontId="18" fillId="0" borderId="0" xfId="49" applyNumberFormat="1" applyFont="1" applyAlignment="1">
      <alignment horizontal="center" vertical="center" wrapText="1"/>
    </xf>
    <xf numFmtId="0" fontId="4" fillId="0" borderId="0" xfId="49" applyNumberFormat="1" applyFont="1" applyAlignment="1">
      <alignment horizontal="right" vertical="center"/>
    </xf>
    <xf numFmtId="49" fontId="17" fillId="0" borderId="0" xfId="49" applyNumberFormat="1" applyFont="1" applyAlignment="1">
      <alignment vertical="center" wrapText="1"/>
    </xf>
    <xf numFmtId="0" fontId="4" fillId="0" borderId="0" xfId="49" applyFont="1" applyAlignment="1">
      <alignment horizontal="center" vertical="center" wrapText="1"/>
    </xf>
    <xf numFmtId="49" fontId="4" fillId="0" borderId="2" xfId="49" applyNumberFormat="1" applyFont="1" applyBorder="1" applyAlignment="1">
      <alignment horizontal="center" vertical="center" wrapText="1"/>
    </xf>
    <xf numFmtId="0" fontId="19" fillId="0" borderId="2" xfId="49" applyNumberFormat="1" applyFont="1" applyBorder="1" applyAlignment="1">
      <alignment horizontal="center" vertical="center" wrapText="1"/>
    </xf>
    <xf numFmtId="0" fontId="1" fillId="0" borderId="2" xfId="49" applyFont="1" applyBorder="1" applyAlignment="1">
      <alignment horizontal="center" vertical="center" wrapText="1"/>
    </xf>
    <xf numFmtId="0" fontId="1" fillId="0" borderId="15" xfId="49" applyFont="1" applyBorder="1" applyAlignment="1">
      <alignment horizontal="center" vertical="center" wrapText="1"/>
    </xf>
    <xf numFmtId="0" fontId="1" fillId="0" borderId="0" xfId="49" applyFont="1" applyAlignment="1">
      <alignment horizontal="center" vertical="center" wrapText="1"/>
    </xf>
    <xf numFmtId="0" fontId="0" fillId="0" borderId="0" xfId="49" applyAlignment="1">
      <alignment horizontal="center" vertical="center"/>
    </xf>
    <xf numFmtId="0" fontId="0" fillId="0" borderId="0" xfId="49">
      <alignment vertical="center"/>
    </xf>
    <xf numFmtId="0" fontId="16" fillId="0" borderId="0" xfId="49" applyFont="1" applyAlignment="1" applyProtection="1">
      <alignment vertical="center"/>
    </xf>
    <xf numFmtId="0" fontId="4" fillId="0" borderId="0" xfId="49" applyFont="1" applyAlignment="1" applyProtection="1">
      <alignment vertical="center"/>
    </xf>
    <xf numFmtId="0" fontId="4" fillId="0" borderId="0" xfId="49" applyFont="1">
      <alignment vertical="center"/>
    </xf>
    <xf numFmtId="0" fontId="18" fillId="0" borderId="1" xfId="49" applyFont="1" applyBorder="1" applyAlignment="1" applyProtection="1">
      <alignment vertical="center"/>
    </xf>
    <xf numFmtId="0" fontId="18" fillId="0" borderId="1" xfId="49" applyFont="1" applyBorder="1" applyAlignment="1">
      <alignment vertical="center"/>
    </xf>
    <xf numFmtId="176" fontId="20" fillId="0" borderId="16" xfId="2" applyFont="1" applyBorder="1" applyAlignment="1">
      <alignment horizontal="center" vertical="center" wrapText="1"/>
    </xf>
    <xf numFmtId="0" fontId="0" fillId="0" borderId="17" xfId="49" applyBorder="1">
      <alignment vertical="center"/>
    </xf>
    <xf numFmtId="0" fontId="21" fillId="0" borderId="3" xfId="49" applyFont="1" applyBorder="1" applyAlignment="1">
      <alignment horizontal="center" vertical="center" wrapText="1"/>
    </xf>
    <xf numFmtId="0" fontId="21" fillId="0" borderId="4" xfId="49" applyFont="1" applyBorder="1" applyAlignment="1">
      <alignment horizontal="center" vertical="center" wrapText="1"/>
    </xf>
    <xf numFmtId="0" fontId="21" fillId="0" borderId="2" xfId="49" applyFont="1" applyBorder="1" applyAlignment="1">
      <alignment horizontal="center" vertical="center" wrapText="1"/>
    </xf>
    <xf numFmtId="0" fontId="0" fillId="0" borderId="18" xfId="49" applyBorder="1">
      <alignment vertical="center"/>
    </xf>
    <xf numFmtId="0" fontId="0" fillId="0" borderId="19" xfId="49" applyBorder="1">
      <alignment vertical="center"/>
    </xf>
    <xf numFmtId="0" fontId="20" fillId="0" borderId="2" xfId="49" applyNumberFormat="1" applyFont="1" applyBorder="1" applyAlignment="1">
      <alignment horizontal="center" vertical="center" wrapText="1"/>
    </xf>
    <xf numFmtId="0" fontId="20" fillId="0" borderId="3" xfId="49" applyFont="1" applyBorder="1" applyAlignment="1">
      <alignment horizontal="center" vertical="center" wrapText="1"/>
    </xf>
    <xf numFmtId="0" fontId="18" fillId="0" borderId="2" xfId="49" applyFont="1" applyBorder="1" applyAlignment="1">
      <alignment horizontal="center" vertical="center" wrapText="1"/>
    </xf>
    <xf numFmtId="0" fontId="18" fillId="0" borderId="2" xfId="49" applyNumberFormat="1" applyFont="1" applyBorder="1" applyAlignment="1">
      <alignment horizontal="center" vertical="center" wrapText="1"/>
    </xf>
    <xf numFmtId="0" fontId="22" fillId="0" borderId="2" xfId="49" applyFont="1" applyBorder="1" applyAlignment="1">
      <alignment horizontal="center" vertical="center" wrapText="1"/>
    </xf>
    <xf numFmtId="0" fontId="22" fillId="0" borderId="3" xfId="49" applyFont="1" applyBorder="1" applyAlignment="1">
      <alignment horizontal="center" vertical="center" wrapText="1"/>
    </xf>
    <xf numFmtId="0" fontId="17" fillId="0" borderId="2" xfId="49" applyFont="1" applyBorder="1" applyAlignment="1">
      <alignment horizontal="center" vertical="center" wrapText="1"/>
    </xf>
    <xf numFmtId="0" fontId="0" fillId="0" borderId="2" xfId="49" applyBorder="1" applyAlignment="1">
      <alignment horizontal="center" vertical="center" wrapText="1"/>
    </xf>
    <xf numFmtId="0" fontId="23" fillId="0" borderId="0" xfId="49" applyFont="1">
      <alignment vertical="center"/>
    </xf>
    <xf numFmtId="14" fontId="18" fillId="0" borderId="1" xfId="49" applyNumberFormat="1" applyFont="1" applyBorder="1" applyAlignment="1" applyProtection="1">
      <alignment vertical="center"/>
    </xf>
    <xf numFmtId="0" fontId="21" fillId="0" borderId="4" xfId="49" applyFont="1" applyBorder="1" applyAlignment="1">
      <alignment vertical="center" wrapText="1"/>
    </xf>
    <xf numFmtId="0" fontId="21" fillId="0" borderId="5" xfId="49" applyFont="1" applyBorder="1" applyAlignment="1">
      <alignment vertical="center" wrapText="1"/>
    </xf>
    <xf numFmtId="0" fontId="4" fillId="0" borderId="0" xfId="49" applyFont="1" applyAlignment="1">
      <alignment horizontal="center" vertical="center"/>
    </xf>
    <xf numFmtId="0" fontId="16" fillId="0" borderId="0" xfId="49" applyFont="1" applyAlignment="1">
      <alignment horizontal="right" vertical="center"/>
    </xf>
    <xf numFmtId="0" fontId="20" fillId="0" borderId="5" xfId="49" applyFont="1" applyBorder="1" applyAlignment="1">
      <alignment horizontal="center" vertical="center" wrapText="1"/>
    </xf>
    <xf numFmtId="0" fontId="21" fillId="0" borderId="6" xfId="49" applyFont="1" applyBorder="1" applyAlignment="1">
      <alignment horizontal="center" vertical="center" wrapText="1"/>
    </xf>
    <xf numFmtId="0" fontId="4" fillId="0" borderId="2" xfId="49" applyFont="1" applyBorder="1" applyAlignment="1">
      <alignment horizontal="center" vertical="center" wrapText="1"/>
    </xf>
    <xf numFmtId="176" fontId="17" fillId="0" borderId="2" xfId="49" applyNumberFormat="1" applyFont="1" applyBorder="1" applyAlignment="1">
      <alignment horizontal="center" vertical="center" wrapText="1"/>
    </xf>
    <xf numFmtId="0" fontId="11" fillId="0" borderId="0" xfId="59" applyFont="1" applyAlignment="1">
      <alignment horizontal="center" vertical="center" wrapText="1"/>
    </xf>
    <xf numFmtId="0" fontId="4" fillId="0" borderId="0" xfId="49" applyFont="1" applyAlignment="1" applyProtection="1">
      <alignment horizontal="left" vertical="center" wrapText="1"/>
    </xf>
    <xf numFmtId="0" fontId="4" fillId="0" borderId="0" xfId="49" applyFont="1" applyAlignment="1" applyProtection="1">
      <alignment horizontal="left" vertical="center"/>
    </xf>
    <xf numFmtId="0" fontId="17" fillId="0" borderId="0" xfId="49" applyFont="1" applyAlignment="1" applyProtection="1">
      <alignment vertical="center"/>
    </xf>
    <xf numFmtId="14" fontId="17" fillId="0" borderId="0" xfId="49" applyNumberFormat="1" applyFont="1" applyBorder="1" applyAlignment="1" applyProtection="1">
      <alignment vertical="center"/>
    </xf>
    <xf numFmtId="0" fontId="4" fillId="0" borderId="3" xfId="59" applyNumberFormat="1" applyFont="1" applyBorder="1" applyAlignment="1">
      <alignment horizontal="center" vertical="center" wrapText="1"/>
    </xf>
    <xf numFmtId="0" fontId="4" fillId="0" borderId="5" xfId="59" applyNumberFormat="1" applyFont="1" applyBorder="1" applyAlignment="1">
      <alignment horizontal="center" vertical="center" wrapText="1"/>
    </xf>
    <xf numFmtId="0" fontId="4" fillId="0" borderId="2" xfId="59" applyNumberFormat="1" applyFont="1" applyBorder="1" applyAlignment="1">
      <alignment horizontal="center" vertical="center" wrapText="1"/>
    </xf>
    <xf numFmtId="49" fontId="4" fillId="0" borderId="2" xfId="59" applyNumberFormat="1" applyFont="1" applyBorder="1" applyAlignment="1">
      <alignment horizontal="center" vertical="center" wrapText="1"/>
    </xf>
    <xf numFmtId="0" fontId="4" fillId="0" borderId="3" xfId="59" applyFont="1" applyBorder="1" applyAlignment="1">
      <alignment horizontal="center" vertical="center" wrapText="1"/>
    </xf>
    <xf numFmtId="0" fontId="4" fillId="0" borderId="2" xfId="59"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left"/>
    </xf>
    <xf numFmtId="0" fontId="0" fillId="0" borderId="0" xfId="0" applyFont="1" applyAlignment="1">
      <alignment horizontal="right" vertical="center"/>
    </xf>
    <xf numFmtId="0" fontId="0" fillId="0" borderId="0" xfId="49" applyAlignment="1" applyProtection="1">
      <alignment vertical="center"/>
    </xf>
    <xf numFmtId="0" fontId="17" fillId="0" borderId="0" xfId="49" applyFont="1" applyAlignment="1" applyProtection="1">
      <alignment horizontal="right" vertical="center"/>
    </xf>
    <xf numFmtId="0" fontId="2" fillId="0" borderId="0" xfId="0" applyFont="1" applyAlignment="1">
      <alignment horizontal="center" vertical="center"/>
    </xf>
    <xf numFmtId="0" fontId="17" fillId="0" borderId="0" xfId="62" applyFont="1">
      <alignment vertical="center"/>
    </xf>
    <xf numFmtId="0" fontId="0" fillId="0" borderId="0" xfId="62">
      <alignment vertical="center"/>
    </xf>
    <xf numFmtId="0" fontId="11" fillId="0" borderId="0" xfId="62" applyFont="1" applyAlignment="1">
      <alignment horizontal="center" vertical="center" wrapText="1"/>
    </xf>
    <xf numFmtId="0" fontId="16" fillId="0" borderId="2" xfId="62" applyFont="1" applyBorder="1" applyAlignment="1">
      <alignment horizontal="center" vertical="center" wrapText="1"/>
    </xf>
    <xf numFmtId="0" fontId="16" fillId="0" borderId="2" xfId="62" applyFont="1" applyBorder="1" applyAlignment="1">
      <alignment horizontal="center" vertical="center"/>
    </xf>
    <xf numFmtId="0" fontId="16" fillId="0" borderId="3" xfId="62" applyFont="1" applyBorder="1" applyAlignment="1">
      <alignment horizontal="center" vertical="center"/>
    </xf>
    <xf numFmtId="0" fontId="16" fillId="0" borderId="5" xfId="62" applyFont="1" applyBorder="1" applyAlignment="1">
      <alignment horizontal="center" vertical="center"/>
    </xf>
    <xf numFmtId="0" fontId="17" fillId="0" borderId="2" xfId="62" applyFont="1" applyBorder="1" applyAlignment="1">
      <alignment horizontal="center" vertical="center" wrapText="1"/>
    </xf>
    <xf numFmtId="0" fontId="18" fillId="0" borderId="2" xfId="62" applyFont="1" applyBorder="1" applyAlignment="1">
      <alignment horizontal="center" vertical="center"/>
    </xf>
    <xf numFmtId="0" fontId="17" fillId="0" borderId="2" xfId="62" applyFont="1" applyBorder="1">
      <alignment vertical="center"/>
    </xf>
    <xf numFmtId="0" fontId="0" fillId="0" borderId="0" xfId="62" applyBorder="1" applyAlignment="1">
      <alignment horizontal="left" vertical="center" wrapText="1"/>
    </xf>
    <xf numFmtId="14" fontId="0" fillId="0" borderId="0" xfId="62" applyNumberFormat="1">
      <alignment vertical="center"/>
    </xf>
    <xf numFmtId="0" fontId="0" fillId="0" borderId="0" xfId="62" applyBorder="1" applyAlignment="1">
      <alignment horizontal="center" vertical="center"/>
    </xf>
    <xf numFmtId="0" fontId="0" fillId="0" borderId="0" xfId="62" applyAlignment="1">
      <alignment horizontal="center" vertical="center"/>
    </xf>
    <xf numFmtId="0" fontId="0" fillId="0" borderId="2" xfId="62" applyBorder="1" applyAlignment="1">
      <alignment horizontal="center" vertical="center"/>
    </xf>
    <xf numFmtId="0" fontId="0" fillId="0" borderId="2" xfId="62" applyBorder="1">
      <alignment vertical="center"/>
    </xf>
    <xf numFmtId="0" fontId="7" fillId="0" borderId="2" xfId="62" applyFont="1" applyBorder="1">
      <alignment vertical="center"/>
    </xf>
    <xf numFmtId="0" fontId="0" fillId="0" borderId="2" xfId="62" applyFont="1" applyBorder="1">
      <alignment vertical="center"/>
    </xf>
    <xf numFmtId="0" fontId="7" fillId="0" borderId="2" xfId="62" applyFont="1" applyBorder="1" applyAlignment="1">
      <alignment horizontal="left" vertical="center"/>
    </xf>
    <xf numFmtId="31" fontId="7" fillId="0" borderId="2" xfId="62" applyNumberFormat="1" applyFont="1" applyBorder="1" applyAlignment="1">
      <alignment horizontal="left" vertical="center"/>
    </xf>
    <xf numFmtId="0" fontId="22" fillId="3" borderId="2" xfId="0" applyFont="1" applyFill="1" applyBorder="1" applyAlignment="1">
      <alignment vertical="center" wrapText="1"/>
    </xf>
    <xf numFmtId="0" fontId="22" fillId="0" borderId="2" xfId="0" applyFont="1" applyBorder="1">
      <alignment vertical="center"/>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开标表_综合评分1" xfId="49"/>
    <cellStyle name="货币 2 2" xfId="50"/>
    <cellStyle name="常规_评审表_谈判1" xfId="51"/>
    <cellStyle name="货币 2 3" xfId="52"/>
    <cellStyle name="货币 3" xfId="53"/>
    <cellStyle name="超链接 2 2" xfId="54"/>
    <cellStyle name="常规 3 2" xfId="55"/>
    <cellStyle name="常规 2 2" xfId="56"/>
    <cellStyle name="适中 2" xfId="57"/>
    <cellStyle name="常规 2" xfId="58"/>
    <cellStyle name="常规_开标表_综合评分1 2" xfId="59"/>
    <cellStyle name="常规 3" xfId="60"/>
    <cellStyle name="常规 4" xfId="61"/>
    <cellStyle name="常规_评标前表格" xfId="62"/>
    <cellStyle name="货币 2 2 2" xfId="63"/>
    <cellStyle name="超链接 2" xfId="64"/>
    <cellStyle name="货币 2" xfId="65"/>
    <cellStyle name="货币 3 2" xfId="66"/>
    <cellStyle name="货币 4" xfId="67"/>
    <cellStyle name="货币 4 2" xfId="68"/>
    <cellStyle name="货币 5" xfId="69"/>
  </cellStyles>
  <tableStyles count="0" defaultTableStyle="TableStyleMedium2"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F:\&#20581;\&#39033;&#30446;\06-019 &#24191;&#19996;&#30465;&#27839;&#28023;&#37325;&#29616;&#26399;&#39640;&#28526;&#20301;&#25512;&#31639;&#21450;&#26657;&#35686;&#25106;&#28526;&#20301;&#26657;&#39564;&#39033;&#30446;\&#35848;&#21028;&#34920;&#26684;\&#34920;&#26684;\039&#26032;&#29256;&#20844;&#24320;&#25307;&#26631;&#34920;&#26684;0316\&#34920;&#26684;&#30830;&#35748;\&#24320;&#26631;&#34920;_&#32508;&#21512;&#35780;&#20998;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F:\&#20581;\&#39033;&#30446;\06-019 &#24191;&#19996;&#30465;&#27839;&#28023;&#37325;&#29616;&#26399;&#39640;&#28526;&#20301;&#25512;&#31639;&#21450;&#26657;&#35686;&#25106;&#28526;&#20301;&#26657;&#39564;&#39033;&#30446;\&#35848;&#21028;&#34920;&#26684;\&#39033; &#30446;\11020\009\&#35780;&#23457;&#34920;_&#35848;&#21028;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密封性检查表"/>
      <sheetName val="开标一览表"/>
      <sheetName val="投标报价汇总表"/>
      <sheetName val="符合性检查空表"/>
      <sheetName val="符合性检查表"/>
      <sheetName val="分包符合性检查表"/>
      <sheetName val="技术响应性评分表"/>
      <sheetName val="商务响应性评分表"/>
      <sheetName val="价格修正表"/>
      <sheetName val="技术评委1"/>
      <sheetName val="技术评委2"/>
      <sheetName val="技术评委3"/>
      <sheetName val="技术评委4"/>
      <sheetName val="技术评委5"/>
      <sheetName val="商务评委1"/>
      <sheetName val="商务评委2"/>
      <sheetName val="商务评委3"/>
      <sheetName val="商务评委4"/>
      <sheetName val="商务评委5"/>
      <sheetName val="自主创新情况表"/>
      <sheetName val="评分录入"/>
      <sheetName val="技术得分汇总表"/>
      <sheetName val="商务得分汇总表"/>
      <sheetName val="价格得分汇总表"/>
      <sheetName val="综合得分汇总表"/>
      <sheetName val="中标候选人推荐意见"/>
      <sheetName val="业主确认函"/>
      <sheetName val="评标报告封面"/>
      <sheetName val="评标报告"/>
      <sheetName val="专家投标人意见表"/>
      <sheetName val="评委评审意见书"/>
      <sheetName val="招标人意见反馈表"/>
      <sheetName val="评委评标费签收表"/>
      <sheetName val="投分包统计"/>
      <sheetName val="澄清说明"/>
      <sheetName val="无效投标说明"/>
      <sheetName val="投标设置"/>
      <sheetName val="评分设置"/>
      <sheetName val="评标报告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5">
          <cell r="A5" t="str">
            <v>子包编号：</v>
          </cell>
          <cell r="B5" t="str">
            <v>分包名称：</v>
          </cell>
        </row>
        <row r="11">
          <cell r="B11">
            <v>0</v>
          </cell>
        </row>
        <row r="12">
          <cell r="B12">
            <v>0</v>
          </cell>
        </row>
        <row r="23">
          <cell r="A23" t="str">
            <v>资格审查符合性检查内容</v>
          </cell>
        </row>
      </sheetData>
      <sheetData sheetId="3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密封情况表"/>
      <sheetName val="顺序抽签"/>
      <sheetName val="初审空表"/>
      <sheetName val="初审汇总"/>
      <sheetName val="初次报价汇总"/>
      <sheetName val="二次报价"/>
      <sheetName val="最终报价"/>
      <sheetName val="综合报价谈判表"/>
      <sheetName val="最终报价汇总"/>
      <sheetName val="高新技术加分表"/>
      <sheetName val="会议过程纪录"/>
      <sheetName val="谈判人意见"/>
      <sheetName val="成交候选人推荐"/>
      <sheetName val="业主确认函"/>
      <sheetName val="评审报告封面"/>
      <sheetName val="评审报告"/>
      <sheetName val="招标失败说明"/>
      <sheetName val="初审不通过说明"/>
      <sheetName val="评委评审费签收"/>
      <sheetName val="澄清说明"/>
      <sheetName val="报价设置"/>
      <sheetName val="评审设置"/>
      <sheetName val="报分包统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114"/>
  <sheetViews>
    <sheetView zoomScale="115" zoomScaleNormal="115" topLeftCell="A4" workbookViewId="0">
      <selection activeCell="G7" sqref="G7"/>
    </sheetView>
  </sheetViews>
  <sheetFormatPr defaultColWidth="9" defaultRowHeight="14.25" outlineLevelCol="3"/>
  <cols>
    <col min="1" max="1" width="5.625" style="219" customWidth="1"/>
    <col min="2" max="2" width="5.625" style="219" hidden="1" customWidth="1"/>
    <col min="3" max="3" width="12.375" style="219" customWidth="1"/>
    <col min="4" max="4" width="59.375" style="219" customWidth="1"/>
  </cols>
  <sheetData>
    <row r="1" ht="66" customHeight="1" spans="1:4">
      <c r="A1" s="231" t="s">
        <v>0</v>
      </c>
      <c r="B1" s="231"/>
      <c r="C1" s="231"/>
      <c r="D1" s="231"/>
    </row>
    <row r="2" ht="33" customHeight="1" spans="1:4">
      <c r="A2" s="232">
        <v>1</v>
      </c>
      <c r="B2" s="233"/>
      <c r="C2" s="233" t="s">
        <v>1</v>
      </c>
      <c r="D2" s="234" t="s">
        <v>2</v>
      </c>
    </row>
    <row r="3" ht="20.25" customHeight="1" spans="1:4">
      <c r="A3" s="232">
        <v>2</v>
      </c>
      <c r="B3" s="233"/>
      <c r="C3" s="235" t="s">
        <v>3</v>
      </c>
      <c r="D3" s="236" t="s">
        <v>4</v>
      </c>
    </row>
    <row r="4" ht="20.25" customHeight="1" spans="1:4">
      <c r="A4" s="232">
        <v>3</v>
      </c>
      <c r="B4" s="233"/>
      <c r="C4" s="233" t="s">
        <v>5</v>
      </c>
      <c r="D4" s="234" t="s">
        <v>6</v>
      </c>
    </row>
    <row r="5" ht="20.25" customHeight="1" spans="1:4">
      <c r="A5" s="232">
        <v>4</v>
      </c>
      <c r="B5" s="233"/>
      <c r="C5" s="233" t="s">
        <v>7</v>
      </c>
      <c r="D5" s="237" t="s">
        <v>8</v>
      </c>
    </row>
    <row r="6" ht="20.25" customHeight="1" spans="1:4">
      <c r="A6" s="232"/>
      <c r="B6" s="233"/>
      <c r="C6" s="233"/>
      <c r="D6" s="233"/>
    </row>
    <row r="7" ht="20.25" customHeight="1" spans="1:4">
      <c r="A7" s="232">
        <v>1</v>
      </c>
      <c r="B7" s="233"/>
      <c r="C7" s="233" t="s">
        <v>9</v>
      </c>
      <c r="D7" s="238" t="s">
        <v>10</v>
      </c>
    </row>
    <row r="8" ht="20.25" customHeight="1" spans="1:4">
      <c r="A8" s="232">
        <v>2</v>
      </c>
      <c r="B8" s="233"/>
      <c r="C8" s="233"/>
      <c r="D8" s="239" t="s">
        <v>11</v>
      </c>
    </row>
    <row r="9" ht="20.25" customHeight="1" spans="1:4">
      <c r="A9" s="232">
        <v>3</v>
      </c>
      <c r="B9" s="233"/>
      <c r="C9" s="233"/>
      <c r="D9" s="239" t="s">
        <v>12</v>
      </c>
    </row>
    <row r="10" ht="20.25" customHeight="1" spans="1:4">
      <c r="A10" s="232">
        <v>4</v>
      </c>
      <c r="B10" s="233"/>
      <c r="C10" s="233"/>
      <c r="D10" s="239" t="s">
        <v>13</v>
      </c>
    </row>
    <row r="11" ht="20.25" customHeight="1" spans="1:4">
      <c r="A11" s="232">
        <v>5</v>
      </c>
      <c r="B11" s="233"/>
      <c r="C11" s="233"/>
      <c r="D11" s="234"/>
    </row>
    <row r="12" ht="20.25" customHeight="1" spans="1:4">
      <c r="A12" s="232">
        <v>6</v>
      </c>
      <c r="B12" s="233"/>
      <c r="C12" s="233"/>
      <c r="D12" s="234"/>
    </row>
    <row r="13" ht="20.25" customHeight="1"/>
    <row r="14" ht="20.25" customHeight="1"/>
    <row r="15" ht="20.25" customHeight="1"/>
    <row r="16" ht="20.25" customHeight="1"/>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sheetData>
  <mergeCells count="1">
    <mergeCell ref="A1:D1"/>
  </mergeCells>
  <pageMargins left="0.747916666666667" right="0.668055555555556" top="0.665277777777778" bottom="0.865277777777778" header="0.432638888888889" footer="0.511805555555556"/>
  <pageSetup paperSize="9" orientation="landscape"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opLeftCell="A4" workbookViewId="0">
      <selection activeCell="H6" sqref="H6:I6"/>
    </sheetView>
  </sheetViews>
  <sheetFormatPr defaultColWidth="9" defaultRowHeight="14.25"/>
  <cols>
    <col min="1" max="1" width="19.625" customWidth="1"/>
    <col min="2" max="2" width="7.51666666666667" customWidth="1"/>
    <col min="3" max="3" width="14.375" customWidth="1"/>
    <col min="5" max="5" width="7.88333333333333" customWidth="1"/>
    <col min="6" max="6" width="10.6666666666667" customWidth="1"/>
    <col min="7" max="7" width="5.84166666666667" customWidth="1"/>
    <col min="9" max="9" width="6.58333333333333" customWidth="1"/>
    <col min="11" max="11" width="8.075" customWidth="1"/>
    <col min="13" max="13" width="7.14166666666667" customWidth="1"/>
  </cols>
  <sheetData>
    <row r="1" ht="35" customHeight="1" spans="1:13">
      <c r="A1" s="38" t="s">
        <v>84</v>
      </c>
      <c r="B1" s="38"/>
      <c r="C1" s="38"/>
      <c r="D1" s="38"/>
      <c r="E1" s="38"/>
      <c r="F1" s="38"/>
      <c r="G1" s="38"/>
      <c r="H1" s="38"/>
      <c r="I1" s="38"/>
      <c r="J1" s="38"/>
      <c r="K1" s="38"/>
      <c r="L1" s="38"/>
      <c r="M1" s="38"/>
    </row>
    <row r="2" ht="42" customHeight="1" spans="1:8">
      <c r="A2" s="11" t="str">
        <f>"项目名称："&amp;设置!D2</f>
        <v>项目名称：跳磴镇病媒生物防制项目</v>
      </c>
      <c r="B2" s="11"/>
      <c r="C2" s="11"/>
      <c r="D2" s="11"/>
      <c r="E2" s="12" t="str">
        <f>"项目编号:"&amp;设置!D3</f>
        <v>项目编号:\</v>
      </c>
      <c r="F2" s="12"/>
      <c r="G2" s="12"/>
      <c r="H2" s="12"/>
    </row>
    <row r="3" ht="33" customHeight="1" spans="1:8">
      <c r="A3" s="12" t="str">
        <f>"开标地点:"&amp;设置!D4</f>
        <v>开标地点:重庆市大渡口区跳磴镇人民政府</v>
      </c>
      <c r="B3" s="12"/>
      <c r="C3" s="12"/>
      <c r="D3" s="12"/>
      <c r="E3" s="12" t="str">
        <f>"开标日期："&amp;设置!D5</f>
        <v>开标日期：2025年10月30上午9：30</v>
      </c>
      <c r="F3" s="12"/>
      <c r="G3" s="12"/>
      <c r="H3" s="12"/>
    </row>
    <row r="4" ht="35" customHeight="1" spans="1:13">
      <c r="A4" s="13" t="s">
        <v>15</v>
      </c>
      <c r="B4" s="13"/>
      <c r="C4" s="13"/>
      <c r="D4" s="14">
        <v>1</v>
      </c>
      <c r="E4" s="15"/>
      <c r="F4" s="14">
        <v>2</v>
      </c>
      <c r="G4" s="15"/>
      <c r="H4" s="14">
        <v>3</v>
      </c>
      <c r="I4" s="15"/>
      <c r="J4" s="14">
        <v>4</v>
      </c>
      <c r="K4" s="15"/>
      <c r="L4" s="14">
        <v>5</v>
      </c>
      <c r="M4" s="15"/>
    </row>
    <row r="5" ht="69" customHeight="1" spans="1:13">
      <c r="A5" s="39" t="s">
        <v>85</v>
      </c>
      <c r="B5" s="39"/>
      <c r="C5" s="39"/>
      <c r="D5" s="17" t="str">
        <f>设置!D7</f>
        <v>重庆新天地有害生物防治有限公司</v>
      </c>
      <c r="E5" s="17"/>
      <c r="F5" s="17" t="str">
        <f>设置!D8</f>
        <v>重庆利铭有害生物防制有限公司</v>
      </c>
      <c r="G5" s="17"/>
      <c r="H5" s="17" t="s">
        <v>12</v>
      </c>
      <c r="I5" s="17"/>
      <c r="J5" s="17" t="s">
        <v>34</v>
      </c>
      <c r="K5" s="17"/>
      <c r="L5" s="17"/>
      <c r="M5" s="17"/>
    </row>
    <row r="6" ht="100" customHeight="1" spans="1:13">
      <c r="A6" s="40" t="s">
        <v>86</v>
      </c>
      <c r="B6" s="16" t="s">
        <v>65</v>
      </c>
      <c r="C6" s="17" t="s">
        <v>59</v>
      </c>
      <c r="D6" s="17">
        <v>5</v>
      </c>
      <c r="E6" s="17"/>
      <c r="F6" s="31">
        <v>5</v>
      </c>
      <c r="G6" s="32"/>
      <c r="H6" s="19">
        <v>5</v>
      </c>
      <c r="I6" s="19"/>
      <c r="J6" s="19">
        <v>5</v>
      </c>
      <c r="K6" s="19"/>
      <c r="L6" s="19"/>
      <c r="M6" s="19"/>
    </row>
    <row r="7" ht="100" customHeight="1" spans="1:13">
      <c r="A7" s="41"/>
      <c r="B7" s="42"/>
      <c r="C7" s="17" t="s">
        <v>60</v>
      </c>
      <c r="D7" s="31">
        <v>5</v>
      </c>
      <c r="E7" s="32"/>
      <c r="F7" s="17">
        <v>5</v>
      </c>
      <c r="G7" s="17"/>
      <c r="H7" s="31">
        <v>5</v>
      </c>
      <c r="I7" s="32"/>
      <c r="J7" s="19">
        <v>5</v>
      </c>
      <c r="K7" s="19"/>
      <c r="L7" s="19"/>
      <c r="M7" s="19"/>
    </row>
    <row r="8" ht="100" customHeight="1" spans="1:13">
      <c r="A8" s="43"/>
      <c r="B8" s="44"/>
      <c r="C8" s="17" t="s">
        <v>61</v>
      </c>
      <c r="D8" s="31">
        <v>5</v>
      </c>
      <c r="E8" s="32"/>
      <c r="F8" s="17">
        <v>5</v>
      </c>
      <c r="G8" s="17"/>
      <c r="H8" s="31">
        <v>5</v>
      </c>
      <c r="I8" s="32"/>
      <c r="J8" s="19">
        <v>5</v>
      </c>
      <c r="K8" s="19"/>
      <c r="L8" s="19"/>
      <c r="M8" s="19"/>
    </row>
    <row r="9" ht="40" customHeight="1" spans="1:13">
      <c r="A9" s="17" t="s">
        <v>87</v>
      </c>
      <c r="B9" s="13"/>
      <c r="C9" s="13"/>
      <c r="D9" s="31">
        <v>5</v>
      </c>
      <c r="E9" s="32"/>
      <c r="F9" s="17">
        <v>5</v>
      </c>
      <c r="G9" s="17"/>
      <c r="H9" s="31">
        <v>5</v>
      </c>
      <c r="I9" s="32"/>
      <c r="J9" s="19">
        <v>5</v>
      </c>
      <c r="K9" s="19"/>
      <c r="L9" s="30"/>
      <c r="M9" s="30"/>
    </row>
    <row r="10" spans="1:8">
      <c r="A10" s="45"/>
      <c r="B10" s="46"/>
      <c r="C10" s="46"/>
      <c r="D10" s="47"/>
      <c r="E10" s="47"/>
      <c r="F10" s="46"/>
      <c r="G10" s="47"/>
      <c r="H10" s="47"/>
    </row>
    <row r="11" spans="1:13">
      <c r="A11" s="48" t="s">
        <v>81</v>
      </c>
      <c r="B11" s="48"/>
      <c r="C11" s="48"/>
      <c r="D11" s="48"/>
      <c r="E11" s="48"/>
      <c r="F11" s="48"/>
      <c r="G11" s="48"/>
      <c r="H11" s="48"/>
      <c r="I11" s="48"/>
      <c r="J11" s="48"/>
      <c r="K11" s="48"/>
      <c r="L11" s="48"/>
      <c r="M11" s="48"/>
    </row>
    <row r="14" spans="1:8">
      <c r="A14" s="49" t="s">
        <v>82</v>
      </c>
      <c r="B14" s="49"/>
      <c r="C14" s="49"/>
      <c r="D14" s="49"/>
      <c r="E14" s="49"/>
      <c r="F14" s="49"/>
      <c r="G14" s="49"/>
      <c r="H14" s="49"/>
    </row>
  </sheetData>
  <mergeCells count="42">
    <mergeCell ref="A1:M1"/>
    <mergeCell ref="A2:D2"/>
    <mergeCell ref="E2:H2"/>
    <mergeCell ref="A3:D3"/>
    <mergeCell ref="E3:H3"/>
    <mergeCell ref="A4:C4"/>
    <mergeCell ref="D4:E4"/>
    <mergeCell ref="F4:G4"/>
    <mergeCell ref="H4:I4"/>
    <mergeCell ref="J4:K4"/>
    <mergeCell ref="L4:M4"/>
    <mergeCell ref="A5:C5"/>
    <mergeCell ref="D5:E5"/>
    <mergeCell ref="F5:G5"/>
    <mergeCell ref="H5:I5"/>
    <mergeCell ref="J5:K5"/>
    <mergeCell ref="L5:M5"/>
    <mergeCell ref="D6:E6"/>
    <mergeCell ref="F6:G6"/>
    <mergeCell ref="H6:I6"/>
    <mergeCell ref="J6:K6"/>
    <mergeCell ref="L6:M6"/>
    <mergeCell ref="D7:E7"/>
    <mergeCell ref="F7:G7"/>
    <mergeCell ref="H7:I7"/>
    <mergeCell ref="J7:K7"/>
    <mergeCell ref="L7:M7"/>
    <mergeCell ref="D8:E8"/>
    <mergeCell ref="F8:G8"/>
    <mergeCell ref="H8:I8"/>
    <mergeCell ref="J8:K8"/>
    <mergeCell ref="L8:M8"/>
    <mergeCell ref="A9:C9"/>
    <mergeCell ref="D9:E9"/>
    <mergeCell ref="F9:G9"/>
    <mergeCell ref="H9:I9"/>
    <mergeCell ref="J9:K9"/>
    <mergeCell ref="L9:M9"/>
    <mergeCell ref="A11:M11"/>
    <mergeCell ref="A14:H14"/>
    <mergeCell ref="A6:A8"/>
    <mergeCell ref="B6:B8"/>
  </mergeCells>
  <pageMargins left="0.75" right="0.472222222222222" top="1" bottom="0.904861111111111" header="0.5" footer="0.354166666666667"/>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zoomScale="80" zoomScaleNormal="80" topLeftCell="A7" workbookViewId="0">
      <selection activeCell="D5" sqref="D5:E5"/>
    </sheetView>
  </sheetViews>
  <sheetFormatPr defaultColWidth="9" defaultRowHeight="14.25"/>
  <cols>
    <col min="1" max="1" width="18.375" customWidth="1"/>
    <col min="2" max="6" width="12.375" customWidth="1"/>
  </cols>
  <sheetData>
    <row r="1" ht="36.95" customHeight="1" spans="1:11">
      <c r="A1" s="10" t="s">
        <v>88</v>
      </c>
      <c r="B1" s="10"/>
      <c r="C1" s="10"/>
      <c r="D1" s="10"/>
      <c r="E1" s="10"/>
      <c r="F1" s="10"/>
      <c r="G1" s="10"/>
      <c r="H1" s="10"/>
      <c r="I1" s="10"/>
      <c r="J1" s="10"/>
      <c r="K1" s="10"/>
    </row>
    <row r="2" ht="42" customHeight="1" spans="1:6">
      <c r="A2" s="11" t="str">
        <f>"项目名称："&amp;设置!D2</f>
        <v>项目名称：跳磴镇病媒生物防制项目</v>
      </c>
      <c r="B2" s="11"/>
      <c r="C2" s="11"/>
      <c r="D2" s="12" t="str">
        <f>"项目编号:"&amp;设置!D3</f>
        <v>项目编号:\</v>
      </c>
      <c r="E2" s="12"/>
      <c r="F2" s="12"/>
    </row>
    <row r="3" ht="24.95" customHeight="1" spans="1:6">
      <c r="A3" s="12" t="str">
        <f>"开标地点:"&amp;设置!D4</f>
        <v>开标地点:重庆市大渡口区跳磴镇人民政府</v>
      </c>
      <c r="B3" s="12"/>
      <c r="C3" s="12"/>
      <c r="D3" s="12" t="str">
        <f>"开标日期："&amp;设置!D5</f>
        <v>开标日期：2025年10月30上午9：30</v>
      </c>
      <c r="E3" s="12"/>
      <c r="F3" s="12"/>
    </row>
    <row r="4" ht="33" customHeight="1" spans="1:11">
      <c r="A4" s="13" t="s">
        <v>15</v>
      </c>
      <c r="B4" s="14">
        <v>1</v>
      </c>
      <c r="C4" s="15"/>
      <c r="D4" s="14">
        <v>2</v>
      </c>
      <c r="E4" s="15"/>
      <c r="F4" s="14">
        <v>3</v>
      </c>
      <c r="G4" s="15"/>
      <c r="H4" s="14">
        <v>4</v>
      </c>
      <c r="I4" s="15"/>
      <c r="J4" s="14">
        <v>5</v>
      </c>
      <c r="K4" s="15"/>
    </row>
    <row r="5" ht="63.75" customHeight="1" spans="1:11">
      <c r="A5" s="13" t="s">
        <v>9</v>
      </c>
      <c r="B5" s="16" t="str">
        <f>设置!D7</f>
        <v>重庆新天地有害生物防治有限公司</v>
      </c>
      <c r="C5" s="16"/>
      <c r="D5" s="17" t="str">
        <f>设置!D8</f>
        <v>重庆利铭有害生物防制有限公司</v>
      </c>
      <c r="E5" s="17"/>
      <c r="F5" s="17" t="s">
        <v>12</v>
      </c>
      <c r="G5" s="17"/>
      <c r="H5" s="17" t="s">
        <v>34</v>
      </c>
      <c r="I5" s="17"/>
      <c r="J5" s="17"/>
      <c r="K5" s="17"/>
    </row>
    <row r="6" ht="38.25" customHeight="1" spans="1:11">
      <c r="A6" s="13" t="s">
        <v>89</v>
      </c>
      <c r="B6" s="18">
        <v>38196</v>
      </c>
      <c r="C6" s="18"/>
      <c r="D6" s="18">
        <v>39000</v>
      </c>
      <c r="E6" s="18"/>
      <c r="F6" s="18">
        <v>39580</v>
      </c>
      <c r="G6" s="18"/>
      <c r="H6" s="19">
        <v>35000</v>
      </c>
      <c r="I6" s="19"/>
      <c r="J6" s="18"/>
      <c r="K6" s="18"/>
    </row>
    <row r="7" ht="38.25" customHeight="1" spans="1:11">
      <c r="A7" s="13" t="s">
        <v>90</v>
      </c>
      <c r="B7" s="20"/>
      <c r="C7" s="21"/>
      <c r="D7" s="22"/>
      <c r="E7" s="22"/>
      <c r="F7" s="22"/>
      <c r="G7" s="22"/>
      <c r="H7" s="23"/>
      <c r="I7" s="23"/>
      <c r="J7" s="23"/>
      <c r="K7" s="23"/>
    </row>
    <row r="8" ht="57" customHeight="1" spans="1:11">
      <c r="A8" s="17" t="s">
        <v>91</v>
      </c>
      <c r="B8" s="24"/>
      <c r="C8" s="24"/>
      <c r="D8" s="24"/>
      <c r="E8" s="24"/>
      <c r="F8" s="24"/>
      <c r="G8" s="24"/>
      <c r="H8" s="24"/>
      <c r="I8" s="24"/>
      <c r="J8" s="24"/>
      <c r="K8" s="24"/>
    </row>
    <row r="9" ht="57" customHeight="1" spans="1:11">
      <c r="A9" s="17" t="s">
        <v>92</v>
      </c>
      <c r="B9" s="25">
        <v>18.33</v>
      </c>
      <c r="C9" s="26"/>
      <c r="D9" s="27">
        <v>17.95</v>
      </c>
      <c r="E9" s="28"/>
      <c r="F9" s="27">
        <v>17.68</v>
      </c>
      <c r="G9" s="28"/>
      <c r="H9" s="29">
        <v>20</v>
      </c>
      <c r="I9" s="35"/>
      <c r="J9" s="30"/>
      <c r="K9" s="30"/>
    </row>
    <row r="10" ht="57" customHeight="1" spans="1:11">
      <c r="A10" s="17" t="s">
        <v>93</v>
      </c>
      <c r="B10" s="25">
        <v>47.67</v>
      </c>
      <c r="C10" s="26"/>
      <c r="D10" s="25">
        <v>34.33</v>
      </c>
      <c r="E10" s="26"/>
      <c r="F10" s="25">
        <v>34</v>
      </c>
      <c r="G10" s="26"/>
      <c r="H10" s="25">
        <v>39</v>
      </c>
      <c r="I10" s="26"/>
      <c r="J10" s="25"/>
      <c r="K10" s="26"/>
    </row>
    <row r="11" ht="57" customHeight="1" spans="1:11">
      <c r="A11" s="17" t="s">
        <v>94</v>
      </c>
      <c r="B11" s="30">
        <v>21.67</v>
      </c>
      <c r="C11" s="30"/>
      <c r="D11" s="30">
        <v>12.67</v>
      </c>
      <c r="E11" s="30"/>
      <c r="F11" s="30">
        <v>15.33</v>
      </c>
      <c r="G11" s="30"/>
      <c r="H11" s="19">
        <v>16.67</v>
      </c>
      <c r="I11" s="19"/>
      <c r="J11" s="36"/>
      <c r="K11" s="37"/>
    </row>
    <row r="12" ht="57" customHeight="1" spans="1:11">
      <c r="A12" s="17" t="s">
        <v>95</v>
      </c>
      <c r="B12" s="31">
        <v>5</v>
      </c>
      <c r="C12" s="32"/>
      <c r="D12" s="17">
        <v>5</v>
      </c>
      <c r="E12" s="17"/>
      <c r="F12" s="31">
        <v>5</v>
      </c>
      <c r="G12" s="32"/>
      <c r="H12" s="19">
        <v>5</v>
      </c>
      <c r="I12" s="19"/>
      <c r="J12" s="30"/>
      <c r="K12" s="30"/>
    </row>
    <row r="13" ht="57" customHeight="1" spans="1:11">
      <c r="A13" s="17" t="s">
        <v>96</v>
      </c>
      <c r="B13" s="25">
        <f>SUM(B9:B12)</f>
        <v>92.67</v>
      </c>
      <c r="C13" s="26"/>
      <c r="D13" s="25">
        <f>SUM(D9:D12)</f>
        <v>69.95</v>
      </c>
      <c r="E13" s="26"/>
      <c r="F13" s="25">
        <f>SUM(F9:F12)</f>
        <v>72.01</v>
      </c>
      <c r="G13" s="26"/>
      <c r="H13" s="29">
        <f>SUM(H9:H12)</f>
        <v>80.67</v>
      </c>
      <c r="I13" s="35"/>
      <c r="J13" s="25"/>
      <c r="K13" s="26"/>
    </row>
    <row r="14" ht="57" customHeight="1" spans="1:11">
      <c r="A14" s="17" t="s">
        <v>97</v>
      </c>
      <c r="B14" s="17">
        <v>1</v>
      </c>
      <c r="C14" s="17"/>
      <c r="D14" s="17">
        <v>4</v>
      </c>
      <c r="E14" s="17"/>
      <c r="F14" s="17">
        <v>3</v>
      </c>
      <c r="G14" s="17"/>
      <c r="H14" s="17">
        <v>2</v>
      </c>
      <c r="I14" s="17"/>
      <c r="J14" s="17"/>
      <c r="K14" s="17"/>
    </row>
    <row r="15" ht="30" customHeight="1" spans="1:11">
      <c r="A15" s="33" t="s">
        <v>98</v>
      </c>
      <c r="B15" s="33"/>
      <c r="C15" s="33"/>
      <c r="D15" s="33"/>
      <c r="E15" s="33"/>
      <c r="F15" s="33"/>
      <c r="G15" s="33"/>
      <c r="H15" s="33"/>
      <c r="I15" s="33"/>
      <c r="J15" s="33"/>
      <c r="K15" s="33"/>
    </row>
    <row r="16" ht="32.1" customHeight="1" spans="1:11">
      <c r="A16" s="34" t="s">
        <v>35</v>
      </c>
      <c r="B16" s="34"/>
      <c r="C16" s="34"/>
      <c r="D16" s="34"/>
      <c r="E16" s="34"/>
      <c r="F16" s="34"/>
      <c r="G16" s="34"/>
      <c r="H16" s="34"/>
      <c r="I16" s="34"/>
      <c r="J16" s="34"/>
      <c r="K16" s="34"/>
    </row>
  </sheetData>
  <mergeCells count="58">
    <mergeCell ref="A1:K1"/>
    <mergeCell ref="A2:C2"/>
    <mergeCell ref="D2:F2"/>
    <mergeCell ref="A3:C3"/>
    <mergeCell ref="D3:F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K8"/>
    <mergeCell ref="B9:C9"/>
    <mergeCell ref="D9:E9"/>
    <mergeCell ref="F9:G9"/>
    <mergeCell ref="H9:I9"/>
    <mergeCell ref="J9:K9"/>
    <mergeCell ref="B10:C10"/>
    <mergeCell ref="D10:E10"/>
    <mergeCell ref="F10:G10"/>
    <mergeCell ref="H10:I10"/>
    <mergeCell ref="J10:K10"/>
    <mergeCell ref="B11:C11"/>
    <mergeCell ref="D11:E11"/>
    <mergeCell ref="F11:G11"/>
    <mergeCell ref="H11:I11"/>
    <mergeCell ref="J11:K11"/>
    <mergeCell ref="B12:C12"/>
    <mergeCell ref="D12:E12"/>
    <mergeCell ref="F12:G12"/>
    <mergeCell ref="H12:I12"/>
    <mergeCell ref="J12:K12"/>
    <mergeCell ref="B13:C13"/>
    <mergeCell ref="D13:E13"/>
    <mergeCell ref="F13:G13"/>
    <mergeCell ref="H13:I13"/>
    <mergeCell ref="J13:K13"/>
    <mergeCell ref="B14:C14"/>
    <mergeCell ref="D14:E14"/>
    <mergeCell ref="F14:G14"/>
    <mergeCell ref="H14:I14"/>
    <mergeCell ref="J14:K14"/>
    <mergeCell ref="A15:K15"/>
    <mergeCell ref="A16:K16"/>
  </mergeCells>
  <pageMargins left="0.75" right="0.75" top="0.668055555555556" bottom="0.590277777777778" header="0.511805555555556" footer="0.511805555555556"/>
  <pageSetup paperSize="9" scale="6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
  <sheetViews>
    <sheetView tabSelected="1" zoomScale="70" zoomScaleNormal="70" topLeftCell="A7" workbookViewId="0">
      <selection activeCell="I4" sqref="I4"/>
    </sheetView>
  </sheetViews>
  <sheetFormatPr defaultColWidth="9" defaultRowHeight="18.75" outlineLevelCol="3"/>
  <cols>
    <col min="1" max="1" width="20.5" style="1" customWidth="1"/>
    <col min="2" max="2" width="50.5" style="1" customWidth="1"/>
    <col min="3" max="3" width="26.5" style="1" customWidth="1"/>
    <col min="4" max="4" width="21.5" style="1" customWidth="1"/>
  </cols>
  <sheetData>
    <row r="1" ht="49.5" customHeight="1" spans="1:4">
      <c r="A1" s="2" t="s">
        <v>99</v>
      </c>
      <c r="B1" s="2"/>
      <c r="C1" s="2"/>
      <c r="D1" s="2"/>
    </row>
    <row r="2" ht="39" customHeight="1" spans="1:4">
      <c r="A2" s="3" t="s">
        <v>100</v>
      </c>
      <c r="B2" s="3"/>
      <c r="C2" s="3"/>
      <c r="D2" s="3"/>
    </row>
    <row r="3" ht="100" customHeight="1" spans="1:4">
      <c r="A3" s="4" t="s">
        <v>101</v>
      </c>
      <c r="B3" s="4"/>
      <c r="C3" s="4"/>
      <c r="D3" s="4"/>
    </row>
    <row r="4" ht="100" customHeight="1" spans="1:4">
      <c r="A4" s="5" t="s">
        <v>102</v>
      </c>
      <c r="B4" s="6"/>
      <c r="C4" s="6"/>
      <c r="D4" s="7"/>
    </row>
    <row r="5" ht="100" customHeight="1" spans="1:4">
      <c r="A5" s="4" t="s">
        <v>103</v>
      </c>
      <c r="B5" s="4"/>
      <c r="C5" s="4"/>
      <c r="D5" s="4"/>
    </row>
    <row r="6" ht="100" customHeight="1" spans="1:4">
      <c r="A6" s="8" t="s">
        <v>104</v>
      </c>
      <c r="B6" s="8" t="str">
        <f>设置!D7</f>
        <v>重庆新天地有害生物防治有限公司</v>
      </c>
      <c r="C6" s="8" t="s">
        <v>89</v>
      </c>
      <c r="D6" s="9">
        <v>38196</v>
      </c>
    </row>
    <row r="7" ht="100" customHeight="1" spans="1:4">
      <c r="A7" s="8" t="s">
        <v>105</v>
      </c>
      <c r="B7" s="8" t="s">
        <v>34</v>
      </c>
      <c r="C7" s="8" t="s">
        <v>89</v>
      </c>
      <c r="D7" s="9">
        <v>35000</v>
      </c>
    </row>
    <row r="8" ht="100" customHeight="1" spans="1:4">
      <c r="A8" s="8" t="s">
        <v>106</v>
      </c>
      <c r="B8" s="8" t="str">
        <f>设置!D9</f>
        <v>重庆科力环保服务有限公司</v>
      </c>
      <c r="C8" s="8" t="s">
        <v>89</v>
      </c>
      <c r="D8" s="9">
        <v>39580</v>
      </c>
    </row>
    <row r="9" ht="100" customHeight="1" spans="1:4">
      <c r="A9" s="8" t="s">
        <v>107</v>
      </c>
      <c r="B9" s="8" t="str">
        <f>设置!D8</f>
        <v>重庆利铭有害生物防制有限公司</v>
      </c>
      <c r="C9" s="8" t="s">
        <v>89</v>
      </c>
      <c r="D9" s="9">
        <v>39000</v>
      </c>
    </row>
    <row r="10" ht="100" customHeight="1" spans="1:1">
      <c r="A10" s="1" t="s">
        <v>108</v>
      </c>
    </row>
  </sheetData>
  <mergeCells count="5">
    <mergeCell ref="A1:D1"/>
    <mergeCell ref="A2:D2"/>
    <mergeCell ref="A3:D3"/>
    <mergeCell ref="A4:D4"/>
    <mergeCell ref="A5:D5"/>
  </mergeCells>
  <pageMargins left="0.708661417322835" right="0.708661417322835" top="0.748031496062992" bottom="0.748031496062992" header="0.31496062992126" footer="0.31496062992126"/>
  <pageSetup paperSize="9" scale="68"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I5" sqref="I5"/>
    </sheetView>
  </sheetViews>
  <sheetFormatPr defaultColWidth="9" defaultRowHeight="14.25" outlineLevelCol="6"/>
  <cols>
    <col min="1" max="1" width="4.875" style="219" customWidth="1"/>
    <col min="2" max="2" width="14.5" style="219" customWidth="1"/>
    <col min="3" max="3" width="32.375" style="219" customWidth="1"/>
    <col min="4" max="4" width="32.125" style="219" customWidth="1"/>
    <col min="5" max="5" width="12.375" style="219" customWidth="1"/>
    <col min="6" max="6" width="23.375" style="219" customWidth="1"/>
    <col min="7" max="7" width="10.5" style="219" hidden="1" customWidth="1"/>
    <col min="8" max="16384" width="9" style="219"/>
  </cols>
  <sheetData>
    <row r="1" ht="36.75" customHeight="1" spans="1:6">
      <c r="A1" s="220" t="s">
        <v>14</v>
      </c>
      <c r="B1" s="220"/>
      <c r="C1" s="220"/>
      <c r="D1" s="220"/>
      <c r="E1" s="220"/>
      <c r="F1" s="220"/>
    </row>
    <row r="2" s="218" customFormat="1" ht="35.25" customHeight="1" spans="1:6">
      <c r="A2" s="11" t="str">
        <f>"项目名称："&amp;设置!D2</f>
        <v>项目名称：跳磴镇病媒生物防制项目</v>
      </c>
      <c r="B2" s="11"/>
      <c r="C2" s="11"/>
      <c r="D2" s="11"/>
      <c r="E2" s="11" t="str">
        <f>"项目编号:"&amp;设置!D3</f>
        <v>项目编号:\</v>
      </c>
      <c r="F2" s="11"/>
    </row>
    <row r="3" s="218" customFormat="1" ht="35.25" customHeight="1" spans="1:6">
      <c r="A3" s="12" t="str">
        <f>"开标地点:"&amp;设置!D4</f>
        <v>开标地点:重庆市大渡口区跳磴镇人民政府</v>
      </c>
      <c r="B3" s="12"/>
      <c r="C3" s="12"/>
      <c r="D3" s="12"/>
      <c r="E3" s="11" t="str">
        <f>"开标日期："&amp;设置!D5</f>
        <v>开标日期：2025年10月30上午9：30</v>
      </c>
      <c r="F3" s="11"/>
    </row>
    <row r="4" s="218" customFormat="1" ht="69.75" customHeight="1" spans="1:7">
      <c r="A4" s="221" t="s">
        <v>15</v>
      </c>
      <c r="B4" s="221" t="s">
        <v>16</v>
      </c>
      <c r="C4" s="222" t="s">
        <v>17</v>
      </c>
      <c r="D4" s="222" t="s">
        <v>18</v>
      </c>
      <c r="E4" s="223" t="s">
        <v>19</v>
      </c>
      <c r="F4" s="224"/>
      <c r="G4" s="225" t="s">
        <v>20</v>
      </c>
    </row>
    <row r="5" s="218" customFormat="1" ht="75" customHeight="1" spans="1:7">
      <c r="A5" s="226">
        <v>1</v>
      </c>
      <c r="B5" s="13" t="s">
        <v>21</v>
      </c>
      <c r="C5" s="13" t="s">
        <v>22</v>
      </c>
      <c r="D5" s="13"/>
      <c r="E5" s="14"/>
      <c r="F5" s="15"/>
      <c r="G5" s="227"/>
    </row>
    <row r="6" s="218" customFormat="1" ht="75" customHeight="1" spans="1:7">
      <c r="A6" s="226">
        <v>2</v>
      </c>
      <c r="B6" s="13" t="s">
        <v>23</v>
      </c>
      <c r="C6" s="13" t="s">
        <v>24</v>
      </c>
      <c r="D6" s="13"/>
      <c r="E6" s="14"/>
      <c r="F6" s="15"/>
      <c r="G6" s="227"/>
    </row>
    <row r="7" s="218" customFormat="1" ht="72" customHeight="1" spans="1:7">
      <c r="A7" s="226">
        <v>3</v>
      </c>
      <c r="B7" s="13" t="s">
        <v>25</v>
      </c>
      <c r="C7" s="13" t="s">
        <v>26</v>
      </c>
      <c r="D7" s="13"/>
      <c r="E7" s="14"/>
      <c r="F7" s="15"/>
      <c r="G7" s="227"/>
    </row>
    <row r="8" ht="20.25" customHeight="1" spans="1:5">
      <c r="A8" s="228"/>
      <c r="B8" s="228"/>
      <c r="C8" s="228"/>
      <c r="D8" s="228"/>
      <c r="E8" s="229"/>
    </row>
    <row r="9" ht="20.25" customHeight="1" spans="1:5">
      <c r="A9" s="228"/>
      <c r="B9" s="228"/>
      <c r="C9" s="228"/>
      <c r="D9" s="228"/>
      <c r="E9" s="229"/>
    </row>
    <row r="10" ht="20.25" customHeight="1" spans="1:5">
      <c r="A10" s="228"/>
      <c r="B10" s="228"/>
      <c r="C10" s="228"/>
      <c r="D10" s="228"/>
      <c r="E10" s="229"/>
    </row>
    <row r="11" spans="1:5">
      <c r="A11" s="230"/>
      <c r="B11" s="230"/>
      <c r="C11" s="230"/>
      <c r="D11" s="230"/>
      <c r="E11" s="230"/>
    </row>
    <row r="12" spans="1:5">
      <c r="A12" s="230"/>
      <c r="B12" s="230"/>
      <c r="C12" s="230"/>
      <c r="D12" s="230"/>
      <c r="E12" s="230"/>
    </row>
  </sheetData>
  <mergeCells count="9">
    <mergeCell ref="A1:F1"/>
    <mergeCell ref="A2:D2"/>
    <mergeCell ref="E2:F2"/>
    <mergeCell ref="A3:D3"/>
    <mergeCell ref="E3:F3"/>
    <mergeCell ref="E4:F4"/>
    <mergeCell ref="E5:F5"/>
    <mergeCell ref="E6:F6"/>
    <mergeCell ref="E7:F7"/>
  </mergeCells>
  <pageMargins left="0.786805555555556" right="0.511805555555556" top="0.786805555555556" bottom="0.984027777777778" header="0.511805555555556" footer="0.511805555555556"/>
  <pageSetup paperSize="9" orientation="landscape"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E2" sqref="E2"/>
    </sheetView>
  </sheetViews>
  <sheetFormatPr defaultColWidth="9" defaultRowHeight="18.75" outlineLevelRow="6" outlineLevelCol="6"/>
  <cols>
    <col min="1" max="1" width="9" style="1"/>
    <col min="2" max="2" width="21.75" style="1" customWidth="1"/>
    <col min="3" max="4" width="26.75" style="1" customWidth="1"/>
    <col min="5" max="5" width="35.25" style="1" customWidth="1"/>
  </cols>
  <sheetData>
    <row r="1" ht="22.5" spans="1:5">
      <c r="A1" s="217" t="s">
        <v>27</v>
      </c>
      <c r="B1" s="217"/>
      <c r="C1" s="217"/>
      <c r="D1" s="217"/>
      <c r="E1" s="217"/>
    </row>
    <row r="2" ht="30" customHeight="1" spans="1:7">
      <c r="A2" s="11" t="str">
        <f>"项目名称："&amp;设置!D2</f>
        <v>项目名称：跳磴镇病媒生物防制项目</v>
      </c>
      <c r="B2" s="11"/>
      <c r="C2" s="11"/>
      <c r="D2" s="11"/>
      <c r="E2" s="33" t="str">
        <f>"项目编号:"&amp;设置!D3</f>
        <v>项目编号:\</v>
      </c>
      <c r="F2" s="33"/>
      <c r="G2" s="218"/>
    </row>
    <row r="3" ht="14.25" spans="1:7">
      <c r="A3" s="12"/>
      <c r="B3" s="12"/>
      <c r="C3" s="12"/>
      <c r="D3" s="12"/>
      <c r="E3" s="33" t="str">
        <f>"开标日期："&amp;设置!D5</f>
        <v>开标日期：2025年10月30上午9：30</v>
      </c>
      <c r="F3" s="33"/>
      <c r="G3" s="218"/>
    </row>
    <row r="4" ht="43.5" customHeight="1" spans="1:5">
      <c r="A4" s="8" t="s">
        <v>15</v>
      </c>
      <c r="B4" s="8" t="s">
        <v>16</v>
      </c>
      <c r="C4" s="8" t="s">
        <v>17</v>
      </c>
      <c r="D4" s="8" t="s">
        <v>18</v>
      </c>
      <c r="E4" s="8" t="s">
        <v>19</v>
      </c>
    </row>
    <row r="5" ht="43.5" customHeight="1" spans="1:5">
      <c r="A5" s="8">
        <v>1</v>
      </c>
      <c r="B5" s="8"/>
      <c r="C5" s="8"/>
      <c r="D5" s="8"/>
      <c r="E5" s="8"/>
    </row>
    <row r="6" ht="43.5" customHeight="1" spans="1:5">
      <c r="A6" s="8">
        <f>1+A5</f>
        <v>2</v>
      </c>
      <c r="B6" s="8"/>
      <c r="C6" s="8"/>
      <c r="D6" s="8"/>
      <c r="E6" s="8"/>
    </row>
    <row r="7" ht="43.5" customHeight="1" spans="1:5">
      <c r="A7" s="8">
        <f>1+A6</f>
        <v>3</v>
      </c>
      <c r="B7" s="8"/>
      <c r="C7" s="8"/>
      <c r="D7" s="8"/>
      <c r="E7" s="8"/>
    </row>
  </sheetData>
  <mergeCells count="3">
    <mergeCell ref="A1:E1"/>
    <mergeCell ref="A2:D2"/>
    <mergeCell ref="A3:D3"/>
  </mergeCells>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D3" sqref="D3:E3"/>
    </sheetView>
  </sheetViews>
  <sheetFormatPr defaultColWidth="9" defaultRowHeight="14.25"/>
  <cols>
    <col min="1" max="1" width="4.5" customWidth="1"/>
    <col min="2" max="2" width="52.125" customWidth="1"/>
    <col min="3" max="5" width="20.125" customWidth="1"/>
  </cols>
  <sheetData>
    <row r="1" ht="32.1" customHeight="1" spans="1:5">
      <c r="A1" s="201" t="s">
        <v>28</v>
      </c>
      <c r="B1" s="201"/>
      <c r="C1" s="201"/>
      <c r="D1" s="201"/>
      <c r="E1" s="201"/>
    </row>
    <row r="2" s="170" customFormat="1" ht="33.75" customHeight="1" spans="1:14">
      <c r="A2" s="202" t="str">
        <f>"项目名称："&amp;设置!D2</f>
        <v>项目名称：跳磴镇病媒生物防制项目</v>
      </c>
      <c r="B2" s="202"/>
      <c r="C2" s="202"/>
      <c r="D2" s="203" t="str">
        <f>"项目编号:"&amp;设置!D3</f>
        <v>项目编号:\</v>
      </c>
      <c r="E2" s="203"/>
      <c r="G2" s="204"/>
      <c r="H2" s="204"/>
      <c r="I2" s="204"/>
      <c r="J2" s="204"/>
      <c r="K2" s="204"/>
      <c r="L2" s="215"/>
      <c r="N2" s="216"/>
    </row>
    <row r="3" s="170" customFormat="1" ht="27" customHeight="1" spans="1:14">
      <c r="A3" s="203" t="str">
        <f>"开标地点:"&amp;设置!D4</f>
        <v>开标地点:重庆市大渡口区跳磴镇人民政府</v>
      </c>
      <c r="B3" s="203"/>
      <c r="C3" s="203"/>
      <c r="D3" s="203" t="str">
        <f>"开标日期："&amp;设置!D5</f>
        <v>开标日期：2025年10月30上午9：30</v>
      </c>
      <c r="E3" s="203"/>
      <c r="G3" s="205"/>
      <c r="H3" s="205"/>
      <c r="I3" s="205"/>
      <c r="J3" s="205"/>
      <c r="K3" s="205"/>
      <c r="L3" s="205"/>
      <c r="M3" s="205"/>
      <c r="N3" s="205"/>
    </row>
    <row r="4" ht="54" customHeight="1" spans="1:5">
      <c r="A4" s="206" t="s">
        <v>29</v>
      </c>
      <c r="B4" s="207"/>
      <c r="C4" s="208" t="s">
        <v>30</v>
      </c>
      <c r="D4" s="208" t="s">
        <v>31</v>
      </c>
      <c r="E4" s="209" t="s">
        <v>32</v>
      </c>
    </row>
    <row r="5" ht="48.95" customHeight="1" spans="1:5">
      <c r="A5" s="210">
        <v>1</v>
      </c>
      <c r="B5" s="211" t="str">
        <f>设置!D7</f>
        <v>重庆新天地有害生物防治有限公司</v>
      </c>
      <c r="C5" s="209" t="s">
        <v>33</v>
      </c>
      <c r="D5" s="209" t="s">
        <v>33</v>
      </c>
      <c r="E5" s="209" t="s">
        <v>33</v>
      </c>
    </row>
    <row r="6" ht="48.95" customHeight="1" spans="1:5">
      <c r="A6" s="210">
        <v>2</v>
      </c>
      <c r="B6" s="211" t="str">
        <f>设置!D8</f>
        <v>重庆利铭有害生物防制有限公司</v>
      </c>
      <c r="C6" s="209" t="s">
        <v>33</v>
      </c>
      <c r="D6" s="209" t="s">
        <v>33</v>
      </c>
      <c r="E6" s="209" t="s">
        <v>33</v>
      </c>
    </row>
    <row r="7" ht="48.95" customHeight="1" spans="1:5">
      <c r="A7" s="210">
        <v>3</v>
      </c>
      <c r="B7" s="211" t="s">
        <v>12</v>
      </c>
      <c r="C7" s="209" t="s">
        <v>33</v>
      </c>
      <c r="D7" s="209" t="s">
        <v>33</v>
      </c>
      <c r="E7" s="209" t="s">
        <v>33</v>
      </c>
    </row>
    <row r="8" ht="48.95" customHeight="1" spans="1:5">
      <c r="A8" s="210">
        <v>4</v>
      </c>
      <c r="B8" s="211" t="s">
        <v>34</v>
      </c>
      <c r="C8" s="209" t="s">
        <v>33</v>
      </c>
      <c r="D8" s="209" t="s">
        <v>33</v>
      </c>
      <c r="E8" s="209" t="s">
        <v>33</v>
      </c>
    </row>
    <row r="9" ht="29.1" customHeight="1" spans="1:5">
      <c r="A9" s="212" t="s">
        <v>35</v>
      </c>
      <c r="B9" s="212"/>
      <c r="C9" s="213"/>
      <c r="D9" s="213"/>
      <c r="E9" s="213"/>
    </row>
    <row r="11" ht="24.95" customHeight="1" spans="4:5">
      <c r="D11" s="214" t="s">
        <v>36</v>
      </c>
      <c r="E11" s="214"/>
    </row>
    <row r="13" ht="36.95" customHeight="1" spans="1:5">
      <c r="A13" s="49" t="s">
        <v>37</v>
      </c>
      <c r="B13" s="49"/>
      <c r="C13" s="49"/>
      <c r="D13" s="49"/>
      <c r="E13" s="49"/>
    </row>
  </sheetData>
  <mergeCells count="8">
    <mergeCell ref="A1:E1"/>
    <mergeCell ref="A2:C2"/>
    <mergeCell ref="D2:E2"/>
    <mergeCell ref="A3:C3"/>
    <mergeCell ref="D3:E3"/>
    <mergeCell ref="A4:B4"/>
    <mergeCell ref="D11:E11"/>
    <mergeCell ref="A13:E13"/>
  </mergeCells>
  <pageMargins left="0.707638888888889" right="0.707638888888889" top="0.747916666666667" bottom="0.747916666666667" header="0.313888888888889" footer="0.313888888888889"/>
  <pageSetup paperSize="9" scale="7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zoomScale="115" zoomScaleNormal="115" workbookViewId="0">
      <selection activeCell="T21" sqref="T21"/>
    </sheetView>
  </sheetViews>
  <sheetFormatPr defaultColWidth="9" defaultRowHeight="14.25"/>
  <cols>
    <col min="1" max="1" width="5.625" style="170" customWidth="1"/>
    <col min="2" max="2" width="21.125" style="170" customWidth="1"/>
    <col min="3" max="3" width="10.375" style="170" customWidth="1"/>
    <col min="4" max="4" width="12" style="170" customWidth="1"/>
    <col min="5" max="5" width="11.625" style="170" customWidth="1"/>
    <col min="6" max="6" width="10.5" style="170" customWidth="1"/>
    <col min="7" max="7" width="11.125" style="170" customWidth="1"/>
    <col min="8" max="8" width="13.125" style="170" customWidth="1"/>
    <col min="9" max="9" width="12.625" style="170" customWidth="1"/>
    <col min="10" max="10" width="7.5" style="170" hidden="1" customWidth="1"/>
    <col min="11" max="11" width="10.125" style="170" hidden="1" customWidth="1"/>
    <col min="12" max="12" width="5.875" style="170" hidden="1" customWidth="1"/>
    <col min="13" max="13" width="4.625" style="170" hidden="1" customWidth="1"/>
    <col min="14" max="14" width="6" style="170" hidden="1" customWidth="1"/>
    <col min="15" max="15" width="6.375" style="170" hidden="1" customWidth="1"/>
    <col min="16" max="16" width="6.125" style="170" hidden="1" customWidth="1"/>
    <col min="17" max="17" width="7.875" style="170" hidden="1" customWidth="1"/>
    <col min="18" max="18" width="9.625" style="170" customWidth="1"/>
    <col min="19" max="19" width="9.375" style="170" customWidth="1"/>
    <col min="20" max="16384" width="9" style="170"/>
  </cols>
  <sheetData>
    <row r="1" ht="30.75" customHeight="1" spans="1:19">
      <c r="A1" s="140" t="s">
        <v>38</v>
      </c>
      <c r="B1" s="140"/>
      <c r="C1" s="140"/>
      <c r="D1" s="140"/>
      <c r="E1" s="140"/>
      <c r="F1" s="140"/>
      <c r="G1" s="140"/>
      <c r="H1" s="140"/>
      <c r="I1" s="140"/>
      <c r="J1" s="140"/>
      <c r="K1" s="140"/>
      <c r="L1" s="140"/>
      <c r="M1" s="140"/>
      <c r="N1" s="140"/>
      <c r="O1" s="140"/>
      <c r="P1" s="140"/>
      <c r="Q1" s="140"/>
      <c r="R1" s="140"/>
      <c r="S1" s="140"/>
    </row>
    <row r="2" ht="27.75" customHeight="1" spans="1:19">
      <c r="A2" s="171" t="e">
        <f>"项目名称："&amp;#REF!</f>
        <v>#REF!</v>
      </c>
      <c r="B2" s="172"/>
      <c r="C2" s="172"/>
      <c r="D2" s="172"/>
      <c r="E2" s="172"/>
      <c r="F2" s="173"/>
      <c r="G2" s="171" t="e">
        <f>"项目编号:"&amp;#REF!</f>
        <v>#REF!</v>
      </c>
      <c r="H2" s="173"/>
      <c r="I2" s="172"/>
      <c r="J2" s="172"/>
      <c r="K2" s="172"/>
      <c r="L2" s="172"/>
      <c r="M2" s="172"/>
      <c r="N2" s="172"/>
      <c r="O2" s="173"/>
      <c r="P2" s="173"/>
      <c r="Q2" s="173"/>
      <c r="R2" s="195"/>
      <c r="S2" s="196" t="e">
        <f>"日期："&amp;TEXT(#REF!,"yyyy年mm月dd日")</f>
        <v>#REF!</v>
      </c>
    </row>
    <row r="3" ht="5.25" customHeight="1" spans="1:19">
      <c r="A3" s="148" t="str">
        <f ca="1">IF(AND(ISNUMBER([1]评分设置!$B$11),[1]评分设置!$B$11&gt;0,[1]评分设置!$B$12&gt;0),"分包编号："&amp;MID(OFFSET([1]评分设置!$A$5,[1]评分设置!$B$11,0,1,1),1,3),"")</f>
        <v/>
      </c>
      <c r="B3" s="148"/>
      <c r="C3" s="148"/>
      <c r="D3" s="148"/>
      <c r="E3" s="148"/>
      <c r="F3" s="173"/>
      <c r="G3" s="174"/>
      <c r="H3" s="175" t="str">
        <f ca="1">IF(AND(ISNUMBER([1]评分设置!$B$11),[1]评分设置!$B$11&gt;0,[1]评分设置!$B$12&gt;0),"分包名称："&amp;OFFSET([1]评分设置!$B$5,[1]评分设置!$B$11,0,1,1),"")</f>
        <v/>
      </c>
      <c r="I3" s="192"/>
      <c r="J3" s="192"/>
      <c r="K3" s="192"/>
      <c r="L3" s="192"/>
      <c r="M3" s="192"/>
      <c r="N3" s="192"/>
      <c r="O3" s="192"/>
      <c r="P3" s="192"/>
      <c r="Q3" s="192"/>
      <c r="R3" s="192"/>
      <c r="S3" s="173"/>
    </row>
    <row r="4" ht="0.75" hidden="1" customHeight="1" spans="1:19">
      <c r="A4" s="176" t="s">
        <v>39</v>
      </c>
      <c r="B4" s="177"/>
      <c r="C4" s="178" t="s">
        <v>30</v>
      </c>
      <c r="D4" s="179"/>
      <c r="E4" s="179"/>
      <c r="F4" s="179"/>
      <c r="G4" s="179"/>
      <c r="H4" s="180" t="s">
        <v>31</v>
      </c>
      <c r="I4" s="180"/>
      <c r="J4" s="180"/>
      <c r="K4" s="180"/>
      <c r="L4" s="193"/>
      <c r="M4" s="193"/>
      <c r="N4" s="193"/>
      <c r="O4" s="194"/>
      <c r="P4" s="184" t="e">
        <f ca="1">OFFSET([1]评分设置!$A$23,COLUMN()-COLUMN($B4),ROW()-ROW(L$3),1,1)</f>
        <v>#VALUE!</v>
      </c>
      <c r="Q4" s="197"/>
      <c r="R4" s="198" t="s">
        <v>32</v>
      </c>
      <c r="S4" s="180" t="s">
        <v>40</v>
      </c>
    </row>
    <row r="5" ht="69.75" customHeight="1" spans="1:19">
      <c r="A5" s="181"/>
      <c r="B5" s="182"/>
      <c r="C5" s="183" t="e">
        <f>#REF!</f>
        <v>#REF!</v>
      </c>
      <c r="D5" s="183" t="e">
        <f>#REF!</f>
        <v>#REF!</v>
      </c>
      <c r="E5" s="183" t="e">
        <f>#REF!</f>
        <v>#REF!</v>
      </c>
      <c r="F5" s="183" t="e">
        <f>#REF!</f>
        <v>#REF!</v>
      </c>
      <c r="G5" s="183" t="e">
        <f>#REF!</f>
        <v>#REF!</v>
      </c>
      <c r="H5" s="183" t="e">
        <f>#REF!</f>
        <v>#REF!</v>
      </c>
      <c r="I5" s="183" t="e">
        <f>#REF!</f>
        <v>#REF!</v>
      </c>
      <c r="J5" s="183" t="e">
        <f>#REF!</f>
        <v>#REF!</v>
      </c>
      <c r="K5" s="183" t="e">
        <f>#REF!</f>
        <v>#REF!</v>
      </c>
      <c r="L5" s="183" t="e">
        <f>#REF!</f>
        <v>#REF!</v>
      </c>
      <c r="M5" s="183" t="e">
        <f>#REF!</f>
        <v>#REF!</v>
      </c>
      <c r="N5" s="183" t="e">
        <f>#REF!</f>
        <v>#REF!</v>
      </c>
      <c r="O5" s="183" t="e">
        <f>#REF!</f>
        <v>#REF!</v>
      </c>
      <c r="P5" s="183" t="e">
        <f>#REF!</f>
        <v>#REF!</v>
      </c>
      <c r="Q5" s="183" t="e">
        <f>#REF!</f>
        <v>#REF!</v>
      </c>
      <c r="R5" s="198" t="s">
        <v>32</v>
      </c>
      <c r="S5" s="180" t="s">
        <v>40</v>
      </c>
    </row>
    <row r="6" s="169" customFormat="1" ht="21.75" customHeight="1" spans="1:19">
      <c r="A6" s="184">
        <v>1</v>
      </c>
      <c r="B6" s="185" t="e">
        <f>#REF!</f>
        <v>#REF!</v>
      </c>
      <c r="C6" s="186"/>
      <c r="D6" s="178"/>
      <c r="E6" s="178"/>
      <c r="F6" s="178"/>
      <c r="G6" s="178"/>
      <c r="H6" s="178"/>
      <c r="I6" s="178"/>
      <c r="J6" s="178"/>
      <c r="K6" s="178"/>
      <c r="L6" s="178"/>
      <c r="M6" s="178"/>
      <c r="N6" s="178"/>
      <c r="O6" s="178"/>
      <c r="P6" s="178"/>
      <c r="Q6" s="178"/>
      <c r="R6" s="185"/>
      <c r="S6" s="199"/>
    </row>
    <row r="7" s="169" customFormat="1" ht="21.75" customHeight="1" spans="1:19">
      <c r="A7" s="184">
        <v>2</v>
      </c>
      <c r="B7" s="185" t="e">
        <f>#REF!</f>
        <v>#REF!</v>
      </c>
      <c r="C7" s="178"/>
      <c r="D7" s="178"/>
      <c r="E7" s="178"/>
      <c r="F7" s="178"/>
      <c r="G7" s="178"/>
      <c r="H7" s="178"/>
      <c r="I7" s="178"/>
      <c r="J7" s="178"/>
      <c r="K7" s="178"/>
      <c r="L7" s="178"/>
      <c r="M7" s="178"/>
      <c r="N7" s="178"/>
      <c r="O7" s="178"/>
      <c r="P7" s="178"/>
      <c r="Q7" s="178"/>
      <c r="R7" s="185"/>
      <c r="S7" s="199"/>
    </row>
    <row r="8" s="169" customFormat="1" ht="21.75" customHeight="1" spans="1:19">
      <c r="A8" s="184">
        <v>3</v>
      </c>
      <c r="B8" s="185" t="e">
        <f>#REF!</f>
        <v>#REF!</v>
      </c>
      <c r="C8" s="178"/>
      <c r="D8" s="178"/>
      <c r="E8" s="178"/>
      <c r="F8" s="178"/>
      <c r="G8" s="178"/>
      <c r="H8" s="178"/>
      <c r="I8" s="178"/>
      <c r="J8" s="178"/>
      <c r="K8" s="178"/>
      <c r="L8" s="178"/>
      <c r="M8" s="178"/>
      <c r="N8" s="178"/>
      <c r="O8" s="178"/>
      <c r="P8" s="178"/>
      <c r="Q8" s="178"/>
      <c r="R8" s="185"/>
      <c r="S8" s="199"/>
    </row>
    <row r="9" s="169" customFormat="1" ht="21.75" customHeight="1" spans="1:19">
      <c r="A9" s="184">
        <v>4</v>
      </c>
      <c r="B9" s="185" t="e">
        <f>#REF!</f>
        <v>#REF!</v>
      </c>
      <c r="C9" s="187"/>
      <c r="D9" s="187"/>
      <c r="E9" s="188"/>
      <c r="F9" s="188"/>
      <c r="G9" s="187"/>
      <c r="H9" s="187"/>
      <c r="I9" s="187"/>
      <c r="J9" s="187"/>
      <c r="K9" s="187"/>
      <c r="L9" s="187"/>
      <c r="M9" s="187"/>
      <c r="N9" s="187"/>
      <c r="O9" s="187"/>
      <c r="P9" s="187"/>
      <c r="Q9" s="187"/>
      <c r="R9" s="189"/>
      <c r="S9" s="190"/>
    </row>
    <row r="10" s="169" customFormat="1" ht="21.75" customHeight="1" spans="1:19">
      <c r="A10" s="184">
        <v>5</v>
      </c>
      <c r="B10" s="185" t="e">
        <f>#REF!</f>
        <v>#REF!</v>
      </c>
      <c r="C10" s="187"/>
      <c r="D10" s="187"/>
      <c r="E10" s="188"/>
      <c r="F10" s="188"/>
      <c r="G10" s="187"/>
      <c r="H10" s="187"/>
      <c r="I10" s="187"/>
      <c r="J10" s="187"/>
      <c r="K10" s="187"/>
      <c r="L10" s="187"/>
      <c r="M10" s="187"/>
      <c r="N10" s="187"/>
      <c r="O10" s="187"/>
      <c r="P10" s="187"/>
      <c r="Q10" s="187"/>
      <c r="R10" s="189"/>
      <c r="S10" s="190"/>
    </row>
    <row r="11" s="169" customFormat="1" ht="21.75" customHeight="1" spans="1:19">
      <c r="A11" s="184">
        <v>6</v>
      </c>
      <c r="B11" s="185" t="e">
        <f>#REF!</f>
        <v>#REF!</v>
      </c>
      <c r="C11" s="189"/>
      <c r="D11" s="189"/>
      <c r="E11" s="189"/>
      <c r="F11" s="189"/>
      <c r="G11" s="189"/>
      <c r="H11" s="189"/>
      <c r="I11" s="189"/>
      <c r="J11" s="189"/>
      <c r="K11" s="189"/>
      <c r="L11" s="189"/>
      <c r="M11" s="189"/>
      <c r="N11" s="189"/>
      <c r="O11" s="189"/>
      <c r="P11" s="189"/>
      <c r="Q11" s="189"/>
      <c r="R11" s="189"/>
      <c r="S11" s="190"/>
    </row>
    <row r="12" s="169" customFormat="1" ht="21.75" customHeight="1" spans="1:19">
      <c r="A12" s="184">
        <v>7</v>
      </c>
      <c r="B12" s="185" t="e">
        <f>#REF!</f>
        <v>#REF!</v>
      </c>
      <c r="C12" s="189"/>
      <c r="D12" s="189"/>
      <c r="E12" s="189"/>
      <c r="F12" s="189"/>
      <c r="G12" s="189"/>
      <c r="H12" s="189"/>
      <c r="I12" s="189"/>
      <c r="J12" s="189"/>
      <c r="K12" s="189"/>
      <c r="L12" s="189"/>
      <c r="M12" s="189"/>
      <c r="N12" s="189"/>
      <c r="O12" s="189"/>
      <c r="P12" s="189"/>
      <c r="Q12" s="189"/>
      <c r="R12" s="200"/>
      <c r="S12" s="190"/>
    </row>
    <row r="13" s="169" customFormat="1" ht="21.75" customHeight="1" spans="1:19">
      <c r="A13" s="184">
        <v>8</v>
      </c>
      <c r="B13" s="185" t="e">
        <f>#REF!</f>
        <v>#REF!</v>
      </c>
      <c r="C13" s="189"/>
      <c r="D13" s="189"/>
      <c r="E13" s="189"/>
      <c r="F13" s="189"/>
      <c r="G13" s="189"/>
      <c r="H13" s="189"/>
      <c r="I13" s="189"/>
      <c r="J13" s="189"/>
      <c r="K13" s="189"/>
      <c r="L13" s="189"/>
      <c r="M13" s="189"/>
      <c r="N13" s="189"/>
      <c r="O13" s="189"/>
      <c r="P13" s="189"/>
      <c r="Q13" s="189"/>
      <c r="R13" s="200"/>
      <c r="S13" s="190"/>
    </row>
    <row r="14" s="169" customFormat="1" ht="21.75" customHeight="1" spans="1:19">
      <c r="A14" s="184">
        <v>9</v>
      </c>
      <c r="B14" s="185" t="e">
        <f>#REF!</f>
        <v>#REF!</v>
      </c>
      <c r="C14" s="189"/>
      <c r="D14" s="189"/>
      <c r="E14" s="189"/>
      <c r="F14" s="189"/>
      <c r="G14" s="189"/>
      <c r="H14" s="189"/>
      <c r="I14" s="189"/>
      <c r="J14" s="189"/>
      <c r="K14" s="189"/>
      <c r="L14" s="189"/>
      <c r="M14" s="189"/>
      <c r="N14" s="189"/>
      <c r="O14" s="189"/>
      <c r="P14" s="189"/>
      <c r="Q14" s="189"/>
      <c r="R14" s="189"/>
      <c r="S14" s="190"/>
    </row>
    <row r="15" ht="21.75" customHeight="1" spans="1:19">
      <c r="A15" s="184">
        <v>10</v>
      </c>
      <c r="B15" s="185" t="e">
        <f>#REF!</f>
        <v>#REF!</v>
      </c>
      <c r="C15" s="189"/>
      <c r="D15" s="189"/>
      <c r="E15" s="189"/>
      <c r="F15" s="189"/>
      <c r="G15" s="189"/>
      <c r="H15" s="189"/>
      <c r="I15" s="189"/>
      <c r="J15" s="189"/>
      <c r="K15" s="189"/>
      <c r="L15" s="189"/>
      <c r="M15" s="189"/>
      <c r="N15" s="189"/>
      <c r="O15" s="189"/>
      <c r="P15" s="189"/>
      <c r="Q15" s="189"/>
      <c r="R15" s="189"/>
      <c r="S15" s="190"/>
    </row>
    <row r="16" ht="21.75" customHeight="1" spans="1:19">
      <c r="A16" s="184">
        <v>11</v>
      </c>
      <c r="B16" s="185" t="e">
        <f>#REF!</f>
        <v>#REF!</v>
      </c>
      <c r="C16" s="189"/>
      <c r="D16" s="189"/>
      <c r="E16" s="189"/>
      <c r="F16" s="189"/>
      <c r="G16" s="189"/>
      <c r="H16" s="189"/>
      <c r="I16" s="189"/>
      <c r="J16" s="189"/>
      <c r="K16" s="189"/>
      <c r="L16" s="189"/>
      <c r="M16" s="189"/>
      <c r="N16" s="189"/>
      <c r="O16" s="189"/>
      <c r="P16" s="189"/>
      <c r="Q16" s="189"/>
      <c r="R16" s="189"/>
      <c r="S16" s="190"/>
    </row>
    <row r="17" ht="21.75" customHeight="1" spans="1:19">
      <c r="A17" s="184">
        <v>12</v>
      </c>
      <c r="B17" s="185" t="e">
        <f>#REF!</f>
        <v>#REF!</v>
      </c>
      <c r="C17" s="190"/>
      <c r="D17" s="190"/>
      <c r="E17" s="190"/>
      <c r="F17" s="190"/>
      <c r="G17" s="190"/>
      <c r="H17" s="190"/>
      <c r="I17" s="190"/>
      <c r="J17" s="190"/>
      <c r="K17" s="190"/>
      <c r="L17" s="190"/>
      <c r="M17" s="190"/>
      <c r="N17" s="190"/>
      <c r="O17" s="190"/>
      <c r="P17" s="190"/>
      <c r="Q17" s="190"/>
      <c r="R17" s="190"/>
      <c r="S17" s="190"/>
    </row>
    <row r="18" ht="21.75" customHeight="1" spans="1:19">
      <c r="A18" s="184">
        <v>13</v>
      </c>
      <c r="B18" s="185" t="e">
        <f>#REF!</f>
        <v>#REF!</v>
      </c>
      <c r="C18" s="190"/>
      <c r="D18" s="190"/>
      <c r="E18" s="190"/>
      <c r="F18" s="190"/>
      <c r="G18" s="190"/>
      <c r="H18" s="190"/>
      <c r="I18" s="190"/>
      <c r="J18" s="190"/>
      <c r="K18" s="190"/>
      <c r="L18" s="190"/>
      <c r="M18" s="190"/>
      <c r="N18" s="190"/>
      <c r="O18" s="190"/>
      <c r="P18" s="190"/>
      <c r="Q18" s="190"/>
      <c r="R18" s="190"/>
      <c r="S18" s="190"/>
    </row>
    <row r="19" ht="21.75" customHeight="1" spans="1:19">
      <c r="A19" s="184">
        <v>14</v>
      </c>
      <c r="B19" s="185" t="e">
        <f>#REF!</f>
        <v>#REF!</v>
      </c>
      <c r="C19" s="190"/>
      <c r="D19" s="190"/>
      <c r="E19" s="190"/>
      <c r="F19" s="190"/>
      <c r="G19" s="190"/>
      <c r="H19" s="190"/>
      <c r="I19" s="190"/>
      <c r="J19" s="190"/>
      <c r="K19" s="190"/>
      <c r="L19" s="190"/>
      <c r="M19" s="190"/>
      <c r="N19" s="190"/>
      <c r="O19" s="190"/>
      <c r="P19" s="190"/>
      <c r="Q19" s="190"/>
      <c r="R19" s="190"/>
      <c r="S19" s="190"/>
    </row>
    <row r="20" ht="21.75" customHeight="1" spans="1:19">
      <c r="A20" s="184">
        <v>15</v>
      </c>
      <c r="B20" s="185" t="e">
        <f>#REF!</f>
        <v>#REF!</v>
      </c>
      <c r="C20" s="190"/>
      <c r="D20" s="190"/>
      <c r="E20" s="190"/>
      <c r="F20" s="190"/>
      <c r="G20" s="190"/>
      <c r="H20" s="190"/>
      <c r="I20" s="190"/>
      <c r="J20" s="190"/>
      <c r="K20" s="190"/>
      <c r="L20" s="190"/>
      <c r="M20" s="190"/>
      <c r="N20" s="190"/>
      <c r="O20" s="190"/>
      <c r="P20" s="190"/>
      <c r="Q20" s="190"/>
      <c r="R20" s="190"/>
      <c r="S20" s="190"/>
    </row>
    <row r="21" ht="21.75" customHeight="1" spans="1:19">
      <c r="A21" s="184">
        <v>16</v>
      </c>
      <c r="B21" s="185" t="e">
        <f>#REF!</f>
        <v>#REF!</v>
      </c>
      <c r="C21" s="190"/>
      <c r="D21" s="190"/>
      <c r="E21" s="190"/>
      <c r="F21" s="190"/>
      <c r="G21" s="190"/>
      <c r="H21" s="190"/>
      <c r="I21" s="190"/>
      <c r="J21" s="190"/>
      <c r="K21" s="190"/>
      <c r="L21" s="190"/>
      <c r="M21" s="190"/>
      <c r="N21" s="190"/>
      <c r="O21" s="190"/>
      <c r="P21" s="190"/>
      <c r="Q21" s="190"/>
      <c r="R21" s="190"/>
      <c r="S21" s="190"/>
    </row>
    <row r="22" spans="1:2">
      <c r="A22" s="191"/>
      <c r="B22" s="191"/>
    </row>
    <row r="23" spans="1:2">
      <c r="A23" s="191"/>
      <c r="B23" s="191"/>
    </row>
    <row r="24" ht="18.75" customHeight="1" spans="1:2">
      <c r="A24" s="191"/>
      <c r="B24" s="191"/>
    </row>
    <row r="25" ht="18.75" customHeight="1"/>
  </sheetData>
  <mergeCells count="5">
    <mergeCell ref="A1:S1"/>
    <mergeCell ref="C4:G4"/>
    <mergeCell ref="H4:K4"/>
    <mergeCell ref="P4:Q4"/>
    <mergeCell ref="A4:B5"/>
  </mergeCells>
  <printOptions horizontalCentered="1"/>
  <pageMargins left="0.15625" right="0.196527777777778" top="0.393055555555556" bottom="1.92777777777778" header="0.196527777777778" footer="0.590277777777778"/>
  <pageSetup paperSize="9" orientation="landscape" verticalDpi="300"/>
  <headerFooter alignWithMargins="0">
    <oddFooter>&amp;L&amp;"仿宋_GB2312,常规"&amp;10注：1.对应投标人检查项目中填写“○”表示该项符合招标文件要求，“×”表示该项不符合招标文件要求；    2.结论栏中填写“通过&amp;R&amp;"仿宋_GB2312,常规"&amp;10广东平正招标采购服务有限公司广州分公司 编制</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workbookViewId="0">
      <selection activeCell="T9" sqref="T9"/>
    </sheetView>
  </sheetViews>
  <sheetFormatPr defaultColWidth="9" defaultRowHeight="14.25"/>
  <cols>
    <col min="1" max="1" width="5.125" style="135" customWidth="1"/>
    <col min="2" max="2" width="30.875" style="136" customWidth="1"/>
    <col min="3" max="3" width="13.125" style="137" customWidth="1"/>
    <col min="4" max="4" width="13.625" style="137" customWidth="1"/>
    <col min="5" max="5" width="13.375" style="137" customWidth="1"/>
    <col min="6" max="6" width="13.125" style="137" customWidth="1"/>
    <col min="7" max="7" width="13.5" style="137" customWidth="1"/>
    <col min="8" max="13" width="12.625" style="137" hidden="1" customWidth="1"/>
    <col min="14" max="14" width="12.625" style="138" customWidth="1"/>
    <col min="15" max="15" width="13.875" style="139" customWidth="1"/>
    <col min="16" max="16384" width="9" style="139"/>
  </cols>
  <sheetData>
    <row r="1" ht="37.5" customHeight="1" spans="1:15">
      <c r="A1" s="140" t="s">
        <v>28</v>
      </c>
      <c r="B1" s="140"/>
      <c r="C1" s="140"/>
      <c r="D1" s="140"/>
      <c r="E1" s="140"/>
      <c r="F1" s="140"/>
      <c r="G1" s="140"/>
      <c r="H1" s="140"/>
      <c r="I1" s="140"/>
      <c r="J1" s="140"/>
      <c r="K1" s="140"/>
      <c r="L1" s="140"/>
      <c r="M1" s="140"/>
      <c r="N1" s="140"/>
      <c r="O1" s="140"/>
    </row>
    <row r="2" ht="34.5" customHeight="1" spans="1:19">
      <c r="A2" s="141" t="e">
        <f>"项目名称："&amp;#REF!</f>
        <v>#REF!</v>
      </c>
      <c r="B2" s="142"/>
      <c r="C2" s="143"/>
      <c r="D2" s="144"/>
      <c r="E2" s="145"/>
      <c r="F2" s="146" t="e">
        <f>"项目编号:"&amp;#REF!</f>
        <v>#REF!</v>
      </c>
      <c r="G2" s="143"/>
      <c r="H2" s="147"/>
      <c r="I2" s="147"/>
      <c r="J2" s="147"/>
      <c r="K2" s="147"/>
      <c r="L2" s="145"/>
      <c r="M2" s="145"/>
      <c r="N2" s="160"/>
      <c r="O2" s="161" t="e">
        <f>"日期："&amp;TEXT(#REF!,"yyyy年mm月dd日")</f>
        <v>#REF!</v>
      </c>
      <c r="P2" s="162"/>
      <c r="Q2" s="162"/>
      <c r="R2" s="162"/>
      <c r="S2" s="162"/>
    </row>
    <row r="3" ht="13.5" customHeight="1" spans="1:15">
      <c r="A3" s="148" t="str">
        <f ca="1">IF(AND(ISNUMBER([1]评分设置!$B$11),[1]评分设置!$B$11&gt;0,[1]评分设置!$B$12&gt;0),"分包编号："&amp;OFFSET([1]评分设置!$A$5,[1]评分设置!$B$11,0,1,1),"")</f>
        <v/>
      </c>
      <c r="B3" s="148"/>
      <c r="C3" s="149"/>
      <c r="D3" s="149"/>
      <c r="E3" s="149" t="str">
        <f ca="1">IF(AND(ISNUMBER([1]评分设置!$B$11),[1]评分设置!$B$11&gt;0,[1]评分设置!$B$12=1),"分包名称："&amp;OFFSET([1]评分设置!$B$5,[1]评分设置!$B$11,0,1,1),"")</f>
        <v/>
      </c>
      <c r="F3" s="145"/>
      <c r="G3" s="149"/>
      <c r="H3" s="150"/>
      <c r="I3" s="150"/>
      <c r="J3" s="150"/>
      <c r="K3" s="150"/>
      <c r="L3" s="150"/>
      <c r="M3" s="150"/>
      <c r="N3" s="150"/>
      <c r="O3" s="163"/>
    </row>
    <row r="4" s="134" customFormat="1" ht="57" customHeight="1" spans="1:15">
      <c r="A4" s="151" t="s">
        <v>41</v>
      </c>
      <c r="B4" s="152"/>
      <c r="C4" s="153" t="e">
        <f>#REF!</f>
        <v>#REF!</v>
      </c>
      <c r="D4" s="153" t="e">
        <f>#REF!</f>
        <v>#REF!</v>
      </c>
      <c r="E4" s="153" t="e">
        <f>#REF!</f>
        <v>#REF!</v>
      </c>
      <c r="F4" s="153" t="e">
        <f>#REF!</f>
        <v>#REF!</v>
      </c>
      <c r="G4" s="153" t="e">
        <f>#REF!</f>
        <v>#REF!</v>
      </c>
      <c r="H4" s="153" t="e">
        <f>#REF!</f>
        <v>#REF!</v>
      </c>
      <c r="I4" s="153" t="e">
        <f>#REF!</f>
        <v>#REF!</v>
      </c>
      <c r="J4" s="153" t="e">
        <f>#REF!</f>
        <v>#REF!</v>
      </c>
      <c r="K4" s="153" t="e">
        <f>#REF!</f>
        <v>#REF!</v>
      </c>
      <c r="L4" s="153" t="e">
        <f>#REF!</f>
        <v>#REF!</v>
      </c>
      <c r="M4" s="153" t="e">
        <f>#REF!</f>
        <v>#REF!</v>
      </c>
      <c r="N4" s="164" t="s">
        <v>32</v>
      </c>
      <c r="O4" s="153" t="s">
        <v>42</v>
      </c>
    </row>
    <row r="5" ht="57.75" customHeight="1" spans="1:17">
      <c r="A5" s="154">
        <v>1</v>
      </c>
      <c r="B5" s="155" t="e">
        <f>#REF!</f>
        <v>#REF!</v>
      </c>
      <c r="C5" s="156" t="s">
        <v>43</v>
      </c>
      <c r="D5" s="156" t="s">
        <v>43</v>
      </c>
      <c r="E5" s="156" t="s">
        <v>43</v>
      </c>
      <c r="F5" s="156" t="s">
        <v>43</v>
      </c>
      <c r="G5" s="156" t="s">
        <v>43</v>
      </c>
      <c r="H5" s="156"/>
      <c r="I5" s="156"/>
      <c r="J5" s="156"/>
      <c r="K5" s="156"/>
      <c r="L5" s="156"/>
      <c r="M5" s="156"/>
      <c r="N5" s="165" t="e">
        <f>IF(AND(COUNTIF($C5:$M5,"通过")&gt;0.5*#REF!,$B5&lt;&gt;""),"通过",IF($B5&lt;&gt;"","不通过",""))</f>
        <v>#REF!</v>
      </c>
      <c r="O5" s="155" t="s">
        <v>44</v>
      </c>
      <c r="Q5" s="155" t="s">
        <v>45</v>
      </c>
    </row>
    <row r="6" ht="57.75" customHeight="1" spans="1:17">
      <c r="A6" s="154">
        <v>2</v>
      </c>
      <c r="B6" s="155" t="e">
        <f>#REF!</f>
        <v>#REF!</v>
      </c>
      <c r="C6" s="156" t="s">
        <v>43</v>
      </c>
      <c r="D6" s="156" t="s">
        <v>43</v>
      </c>
      <c r="E6" s="156" t="s">
        <v>43</v>
      </c>
      <c r="F6" s="156" t="s">
        <v>45</v>
      </c>
      <c r="G6" s="156" t="s">
        <v>45</v>
      </c>
      <c r="H6" s="156"/>
      <c r="I6" s="156"/>
      <c r="J6" s="156"/>
      <c r="K6" s="156"/>
      <c r="L6" s="156"/>
      <c r="M6" s="156"/>
      <c r="N6" s="165" t="e">
        <f>IF(AND(COUNTIF($C6:$M6,"通过")&gt;0.5*#REF!,$B6&lt;&gt;""),"通过",IF($B6&lt;&gt;"","不通过",""))</f>
        <v>#REF!</v>
      </c>
      <c r="O6" s="155" t="s">
        <v>44</v>
      </c>
      <c r="Q6" s="155" t="s">
        <v>43</v>
      </c>
    </row>
    <row r="7" ht="57.75" customHeight="1" spans="1:15">
      <c r="A7" s="154">
        <v>3</v>
      </c>
      <c r="B7" s="155" t="e">
        <f>#REF!</f>
        <v>#REF!</v>
      </c>
      <c r="C7" s="156" t="s">
        <v>43</v>
      </c>
      <c r="D7" s="156" t="s">
        <v>43</v>
      </c>
      <c r="E7" s="156" t="s">
        <v>43</v>
      </c>
      <c r="F7" s="156" t="s">
        <v>43</v>
      </c>
      <c r="G7" s="156" t="s">
        <v>43</v>
      </c>
      <c r="H7" s="156"/>
      <c r="I7" s="156"/>
      <c r="J7" s="156"/>
      <c r="K7" s="156"/>
      <c r="L7" s="156"/>
      <c r="M7" s="156"/>
      <c r="N7" s="165" t="e">
        <f>IF(AND(COUNTIF($C7:$M7,"通过")&gt;0.5*#REF!,$B7&lt;&gt;""),"通过",IF($B7&lt;&gt;"","不通过",""))</f>
        <v>#REF!</v>
      </c>
      <c r="O7" s="155" t="s">
        <v>44</v>
      </c>
    </row>
    <row r="8" ht="57.75" customHeight="1" spans="1:15">
      <c r="A8" s="154">
        <v>4</v>
      </c>
      <c r="B8" s="155" t="e">
        <f>#REF!</f>
        <v>#REF!</v>
      </c>
      <c r="C8" s="157"/>
      <c r="D8" s="157"/>
      <c r="E8" s="157"/>
      <c r="F8" s="157"/>
      <c r="G8" s="157"/>
      <c r="H8" s="157"/>
      <c r="I8" s="157"/>
      <c r="J8" s="157"/>
      <c r="K8" s="157"/>
      <c r="L8" s="157"/>
      <c r="M8" s="157"/>
      <c r="N8" s="165" t="e">
        <f>IF(AND(COUNTIF($C8:$M8,"通过")&gt;0.5*#REF!,$B8&lt;&gt;""),"通过",IF($B8&lt;&gt;"","不通过",""))</f>
        <v>#REF!</v>
      </c>
      <c r="O8" s="166"/>
    </row>
    <row r="9" ht="57.75" customHeight="1" spans="1:15">
      <c r="A9" s="154">
        <v>5</v>
      </c>
      <c r="B9" s="155" t="e">
        <f>#REF!</f>
        <v>#REF!</v>
      </c>
      <c r="C9" s="157"/>
      <c r="D9" s="157"/>
      <c r="E9" s="157"/>
      <c r="F9" s="157"/>
      <c r="G9" s="157"/>
      <c r="H9" s="157"/>
      <c r="I9" s="157"/>
      <c r="J9" s="157"/>
      <c r="K9" s="157"/>
      <c r="L9" s="157"/>
      <c r="M9" s="157"/>
      <c r="N9" s="165" t="e">
        <f>IF(AND(COUNTIF($C9:$M9,"通过")&gt;0.5*#REF!,$B9&lt;&gt;""),"通过",IF($B9&lt;&gt;"","不通过",""))</f>
        <v>#REF!</v>
      </c>
      <c r="O9" s="167"/>
    </row>
    <row r="10" ht="57.75" customHeight="1" spans="1:15">
      <c r="A10" s="154">
        <v>6</v>
      </c>
      <c r="B10" s="155" t="e">
        <f>#REF!</f>
        <v>#REF!</v>
      </c>
      <c r="C10" s="157"/>
      <c r="D10" s="157"/>
      <c r="E10" s="157"/>
      <c r="F10" s="157"/>
      <c r="G10" s="157"/>
      <c r="H10" s="157"/>
      <c r="I10" s="157"/>
      <c r="J10" s="157"/>
      <c r="K10" s="157"/>
      <c r="L10" s="157"/>
      <c r="M10" s="157"/>
      <c r="N10" s="165" t="e">
        <f>IF(AND(COUNTIF($C10:$M10,"通过")&gt;0.5*#REF!,$B10&lt;&gt;""),"通过",IF($B10&lt;&gt;"","不通过",""))</f>
        <v>#REF!</v>
      </c>
      <c r="O10" s="167"/>
    </row>
    <row r="11" ht="57.75" customHeight="1" spans="1:15">
      <c r="A11" s="154">
        <v>7</v>
      </c>
      <c r="B11" s="155" t="e">
        <f>#REF!</f>
        <v>#REF!</v>
      </c>
      <c r="C11" s="157"/>
      <c r="D11" s="157"/>
      <c r="E11" s="157"/>
      <c r="F11" s="157"/>
      <c r="G11" s="157"/>
      <c r="H11" s="157"/>
      <c r="I11" s="157"/>
      <c r="J11" s="157"/>
      <c r="K11" s="157"/>
      <c r="L11" s="157"/>
      <c r="M11" s="157"/>
      <c r="N11" s="165" t="e">
        <f>IF(AND(COUNTIF($C11:$M11,"通过")&gt;0.5*#REF!,$B11&lt;&gt;""),"通过",IF($B11&lt;&gt;"","不通过",""))</f>
        <v>#REF!</v>
      </c>
      <c r="O11" s="167"/>
    </row>
    <row r="12" ht="36" customHeight="1" spans="1:15">
      <c r="A12" s="154">
        <v>8</v>
      </c>
      <c r="B12" s="155" t="e">
        <f>#REF!</f>
        <v>#REF!</v>
      </c>
      <c r="C12" s="157"/>
      <c r="D12" s="157"/>
      <c r="E12" s="157"/>
      <c r="F12" s="157"/>
      <c r="G12" s="157"/>
      <c r="H12" s="157"/>
      <c r="I12" s="157"/>
      <c r="J12" s="158"/>
      <c r="K12" s="158"/>
      <c r="L12" s="158"/>
      <c r="M12" s="158"/>
      <c r="N12" s="165" t="e">
        <f>IF(AND(COUNTIF($C12:$M12,"通过")&gt;0.5*#REF!,$B12&lt;&gt;""),"通过",IF($B12&lt;&gt;"","不通过",""))</f>
        <v>#REF!</v>
      </c>
      <c r="O12" s="167"/>
    </row>
    <row r="13" ht="36" customHeight="1" spans="1:15">
      <c r="A13" s="154">
        <v>9</v>
      </c>
      <c r="B13" s="155" t="e">
        <f>#REF!</f>
        <v>#REF!</v>
      </c>
      <c r="C13" s="157"/>
      <c r="D13" s="157"/>
      <c r="E13" s="157"/>
      <c r="F13" s="157"/>
      <c r="G13" s="157"/>
      <c r="H13" s="157"/>
      <c r="I13" s="157"/>
      <c r="J13" s="158"/>
      <c r="K13" s="158"/>
      <c r="L13" s="158"/>
      <c r="M13" s="158"/>
      <c r="N13" s="165" t="e">
        <f>IF(AND(COUNTIF($C13:$M13,"通过")&gt;0.5*#REF!,$B13&lt;&gt;""),"通过",IF($B13&lt;&gt;"","不通过",""))</f>
        <v>#REF!</v>
      </c>
      <c r="O13" s="167"/>
    </row>
    <row r="14" ht="33.75" customHeight="1" spans="1:15">
      <c r="A14" s="154">
        <v>10</v>
      </c>
      <c r="B14" s="155" t="e">
        <f>#REF!</f>
        <v>#REF!</v>
      </c>
      <c r="C14" s="157"/>
      <c r="D14" s="157"/>
      <c r="E14" s="157"/>
      <c r="F14" s="157"/>
      <c r="G14" s="157"/>
      <c r="H14" s="157"/>
      <c r="I14" s="157"/>
      <c r="J14" s="158"/>
      <c r="K14" s="158"/>
      <c r="L14" s="158"/>
      <c r="M14" s="158"/>
      <c r="N14" s="165" t="e">
        <f>IF(AND(COUNTIF($C14:$M14,"通过")&gt;0.5*#REF!,$B14&lt;&gt;""),"通过",IF($B14&lt;&gt;"","不通过",""))</f>
        <v>#REF!</v>
      </c>
      <c r="O14" s="167"/>
    </row>
    <row r="15" ht="33.75" customHeight="1" spans="1:15">
      <c r="A15" s="154">
        <v>11</v>
      </c>
      <c r="B15" s="155" t="e">
        <f>#REF!</f>
        <v>#REF!</v>
      </c>
      <c r="C15" s="157"/>
      <c r="D15" s="157"/>
      <c r="E15" s="157"/>
      <c r="F15" s="157"/>
      <c r="G15" s="157"/>
      <c r="H15" s="157"/>
      <c r="I15" s="157"/>
      <c r="J15" s="158"/>
      <c r="K15" s="158"/>
      <c r="L15" s="158"/>
      <c r="M15" s="158"/>
      <c r="N15" s="165" t="e">
        <f>IF(AND(COUNTIF($C15:$M15,"通过")&gt;0.5*#REF!,$B15&lt;&gt;""),"通过",IF($B15&lt;&gt;"","不通过",""))</f>
        <v>#REF!</v>
      </c>
      <c r="O15" s="166"/>
    </row>
    <row r="16" ht="22.5" customHeight="1" spans="1:15">
      <c r="A16" s="154">
        <v>12</v>
      </c>
      <c r="B16" s="155" t="e">
        <f>#REF!</f>
        <v>#REF!</v>
      </c>
      <c r="C16" s="157"/>
      <c r="D16" s="157"/>
      <c r="E16" s="157"/>
      <c r="F16" s="157"/>
      <c r="G16" s="157"/>
      <c r="H16" s="157"/>
      <c r="I16" s="157"/>
      <c r="J16" s="158"/>
      <c r="K16" s="158"/>
      <c r="L16" s="158"/>
      <c r="M16" s="158"/>
      <c r="N16" s="165" t="e">
        <f>IF(AND(COUNTIF($C16:$M16,"通过")&gt;0.5*#REF!,$B16&lt;&gt;""),"通过",IF($B16&lt;&gt;"","不通过",""))</f>
        <v>#REF!</v>
      </c>
      <c r="O16" s="168"/>
    </row>
    <row r="17" ht="22.5" customHeight="1" spans="1:15">
      <c r="A17" s="154">
        <v>13</v>
      </c>
      <c r="B17" s="155" t="e">
        <f>#REF!</f>
        <v>#REF!</v>
      </c>
      <c r="C17" s="157"/>
      <c r="D17" s="157"/>
      <c r="E17" s="157"/>
      <c r="F17" s="157"/>
      <c r="G17" s="157"/>
      <c r="H17" s="157"/>
      <c r="I17" s="157"/>
      <c r="J17" s="158"/>
      <c r="K17" s="158"/>
      <c r="L17" s="158"/>
      <c r="M17" s="158"/>
      <c r="N17" s="165" t="e">
        <f>IF(AND(COUNTIF($C17:$M17,"通过")&gt;0.5*#REF!,$B17&lt;&gt;""),"通过",IF($B17&lt;&gt;"","不通过",""))</f>
        <v>#REF!</v>
      </c>
      <c r="O17" s="168"/>
    </row>
    <row r="18" ht="22.5" customHeight="1" spans="1:15">
      <c r="A18" s="154">
        <v>14</v>
      </c>
      <c r="B18" s="155" t="e">
        <f>#REF!</f>
        <v>#REF!</v>
      </c>
      <c r="C18" s="157"/>
      <c r="D18" s="157"/>
      <c r="E18" s="157"/>
      <c r="F18" s="157"/>
      <c r="G18" s="157"/>
      <c r="H18" s="158"/>
      <c r="I18" s="158"/>
      <c r="J18" s="158"/>
      <c r="K18" s="158"/>
      <c r="L18" s="158"/>
      <c r="M18" s="158"/>
      <c r="N18" s="165" t="e">
        <f>IF(AND(COUNTIF($C18:$M18,"通过")&gt;0.5*#REF!,$B18&lt;&gt;""),"通过",IF($B18&lt;&gt;"","不通过",""))</f>
        <v>#REF!</v>
      </c>
      <c r="O18" s="168"/>
    </row>
    <row r="19" ht="22.5" customHeight="1" spans="1:15">
      <c r="A19" s="154">
        <v>15</v>
      </c>
      <c r="B19" s="155" t="e">
        <f>#REF!</f>
        <v>#REF!</v>
      </c>
      <c r="C19" s="157"/>
      <c r="D19" s="157"/>
      <c r="E19" s="157"/>
      <c r="F19" s="157"/>
      <c r="G19" s="157"/>
      <c r="H19" s="158"/>
      <c r="I19" s="158"/>
      <c r="J19" s="158"/>
      <c r="K19" s="158"/>
      <c r="L19" s="158"/>
      <c r="M19" s="158"/>
      <c r="N19" s="165" t="e">
        <f>IF(AND(COUNTIF($C19:$M19,"通过")&gt;0.5*#REF!,$B19&lt;&gt;""),"通过",IF($B19&lt;&gt;"","不通过",""))</f>
        <v>#REF!</v>
      </c>
      <c r="O19" s="168"/>
    </row>
    <row r="20" ht="22.5" customHeight="1" spans="1:15">
      <c r="A20" s="154">
        <v>16</v>
      </c>
      <c r="B20" s="155" t="e">
        <f>#REF!</f>
        <v>#REF!</v>
      </c>
      <c r="C20" s="157"/>
      <c r="D20" s="157"/>
      <c r="E20" s="157"/>
      <c r="F20" s="157"/>
      <c r="G20" s="157"/>
      <c r="H20" s="158"/>
      <c r="I20" s="158"/>
      <c r="J20" s="158"/>
      <c r="K20" s="158"/>
      <c r="L20" s="158"/>
      <c r="M20" s="158"/>
      <c r="N20" s="165" t="e">
        <f>IF(AND(COUNTIF($C20:$M20,"通过")&gt;0.5*#REF!,$B20&lt;&gt;""),"通过",IF($B20&lt;&gt;"","不通过",""))</f>
        <v>#REF!</v>
      </c>
      <c r="O20" s="168"/>
    </row>
    <row r="21" ht="22.5" customHeight="1" spans="1:15">
      <c r="A21" s="154">
        <v>17</v>
      </c>
      <c r="B21" s="155" t="e">
        <f>#REF!</f>
        <v>#REF!</v>
      </c>
      <c r="C21" s="157"/>
      <c r="D21" s="157"/>
      <c r="E21" s="157"/>
      <c r="F21" s="157"/>
      <c r="G21" s="157"/>
      <c r="H21" s="158"/>
      <c r="I21" s="158"/>
      <c r="J21" s="158"/>
      <c r="K21" s="158"/>
      <c r="L21" s="158"/>
      <c r="M21" s="158"/>
      <c r="N21" s="165" t="e">
        <f>IF(AND(COUNTIF($C21:$M21,"通过")&gt;0.5*#REF!,$B21&lt;&gt;""),"通过",IF($B21&lt;&gt;"","不通过",""))</f>
        <v>#REF!</v>
      </c>
      <c r="O21" s="168"/>
    </row>
    <row r="22" ht="18.75" spans="1:15">
      <c r="A22" s="154">
        <v>18</v>
      </c>
      <c r="B22" s="155" t="e">
        <f>#REF!</f>
        <v>#REF!</v>
      </c>
      <c r="C22" s="158"/>
      <c r="D22" s="158"/>
      <c r="E22" s="158"/>
      <c r="F22" s="158"/>
      <c r="G22" s="158"/>
      <c r="H22" s="158"/>
      <c r="I22" s="158"/>
      <c r="J22" s="158"/>
      <c r="K22" s="158"/>
      <c r="L22" s="158"/>
      <c r="M22" s="158"/>
      <c r="N22" s="165" t="e">
        <f>IF(AND(COUNTIF($C22:$M22,"通过")&gt;0.5*#REF!,$B22&lt;&gt;""),"通过",IF($B22&lt;&gt;"","不通过",""))</f>
        <v>#REF!</v>
      </c>
      <c r="O22" s="168"/>
    </row>
    <row r="23" ht="18.75" spans="1:15">
      <c r="A23" s="154">
        <v>19</v>
      </c>
      <c r="B23" s="155" t="e">
        <f>#REF!</f>
        <v>#REF!</v>
      </c>
      <c r="C23" s="158"/>
      <c r="D23" s="158"/>
      <c r="E23" s="158"/>
      <c r="F23" s="158"/>
      <c r="G23" s="158"/>
      <c r="H23" s="158"/>
      <c r="I23" s="158"/>
      <c r="J23" s="158"/>
      <c r="K23" s="158"/>
      <c r="L23" s="158"/>
      <c r="M23" s="158"/>
      <c r="N23" s="165" t="e">
        <f>IF(AND(COUNTIF($C23:$M23,"通过")&gt;0.5*#REF!,$B23&lt;&gt;""),"通过",IF($B23&lt;&gt;"","不通过",""))</f>
        <v>#REF!</v>
      </c>
      <c r="O23" s="168"/>
    </row>
    <row r="24" ht="18.75" spans="1:15">
      <c r="A24" s="154">
        <v>20</v>
      </c>
      <c r="B24" s="155" t="e">
        <f>#REF!</f>
        <v>#REF!</v>
      </c>
      <c r="C24" s="158"/>
      <c r="D24" s="158"/>
      <c r="E24" s="158"/>
      <c r="F24" s="158"/>
      <c r="G24" s="158"/>
      <c r="H24" s="158"/>
      <c r="I24" s="158"/>
      <c r="J24" s="158"/>
      <c r="K24" s="158"/>
      <c r="L24" s="158"/>
      <c r="M24" s="158"/>
      <c r="N24" s="165" t="e">
        <f>IF(AND(COUNTIF($C24:$M24,"通过")&gt;0.5*#REF!,$B24&lt;&gt;""),"通过",IF($B24&lt;&gt;"","不通过",""))</f>
        <v>#REF!</v>
      </c>
      <c r="O24" s="168"/>
    </row>
    <row r="25" ht="18.75" spans="1:15">
      <c r="A25" s="154">
        <v>21</v>
      </c>
      <c r="B25" s="155" t="e">
        <f>#REF!</f>
        <v>#REF!</v>
      </c>
      <c r="C25" s="158"/>
      <c r="D25" s="158"/>
      <c r="E25" s="158"/>
      <c r="F25" s="158"/>
      <c r="G25" s="158"/>
      <c r="H25" s="158"/>
      <c r="I25" s="158"/>
      <c r="J25" s="158"/>
      <c r="K25" s="158"/>
      <c r="L25" s="158"/>
      <c r="M25" s="158"/>
      <c r="N25" s="165" t="e">
        <f>IF(AND(COUNTIF($C25:$M25,"通过")&gt;0.5*#REF!,$B25&lt;&gt;""),"通过",IF($B25&lt;&gt;"","不通过",""))</f>
        <v>#REF!</v>
      </c>
      <c r="O25" s="168"/>
    </row>
    <row r="26" ht="18.75" spans="1:15">
      <c r="A26" s="154">
        <v>22</v>
      </c>
      <c r="B26" s="155" t="e">
        <f>#REF!</f>
        <v>#REF!</v>
      </c>
      <c r="C26" s="158"/>
      <c r="D26" s="158"/>
      <c r="E26" s="158"/>
      <c r="F26" s="158"/>
      <c r="G26" s="158"/>
      <c r="H26" s="158"/>
      <c r="I26" s="158"/>
      <c r="J26" s="158"/>
      <c r="K26" s="158"/>
      <c r="L26" s="158"/>
      <c r="M26" s="158"/>
      <c r="N26" s="165" t="e">
        <f>IF(AND(COUNTIF($C26:$M26,"通过")&gt;0.5*#REF!,$B26&lt;&gt;""),"通过",IF($B26&lt;&gt;"","不通过",""))</f>
        <v>#REF!</v>
      </c>
      <c r="O26" s="168"/>
    </row>
    <row r="27" ht="18.75" spans="1:15">
      <c r="A27" s="154">
        <v>23</v>
      </c>
      <c r="B27" s="155" t="e">
        <f>#REF!</f>
        <v>#REF!</v>
      </c>
      <c r="C27" s="158"/>
      <c r="D27" s="158"/>
      <c r="E27" s="158"/>
      <c r="F27" s="158"/>
      <c r="G27" s="158"/>
      <c r="H27" s="158"/>
      <c r="I27" s="158"/>
      <c r="J27" s="158"/>
      <c r="K27" s="158"/>
      <c r="L27" s="158"/>
      <c r="M27" s="158"/>
      <c r="N27" s="165" t="e">
        <f>IF(AND(COUNTIF($C27:$M27,"通过")&gt;0.5*#REF!,$B27&lt;&gt;""),"通过",IF($B27&lt;&gt;"","不通过",""))</f>
        <v>#REF!</v>
      </c>
      <c r="O27" s="168"/>
    </row>
    <row r="28" ht="18.75" spans="1:15">
      <c r="A28" s="154">
        <v>24</v>
      </c>
      <c r="B28" s="155" t="e">
        <f>#REF!</f>
        <v>#REF!</v>
      </c>
      <c r="C28" s="158"/>
      <c r="D28" s="158"/>
      <c r="E28" s="158"/>
      <c r="F28" s="158"/>
      <c r="G28" s="158"/>
      <c r="H28" s="158"/>
      <c r="I28" s="158"/>
      <c r="J28" s="158"/>
      <c r="K28" s="158"/>
      <c r="L28" s="158"/>
      <c r="M28" s="158"/>
      <c r="N28" s="165" t="e">
        <f>IF(AND(COUNTIF($C28:$M28,"通过")&gt;0.5*#REF!,$B28&lt;&gt;""),"通过",IF($B28&lt;&gt;"","不通过",""))</f>
        <v>#REF!</v>
      </c>
      <c r="O28" s="168"/>
    </row>
    <row r="29" ht="18.75" spans="1:15">
      <c r="A29" s="154">
        <v>25</v>
      </c>
      <c r="B29" s="155" t="e">
        <f>#REF!</f>
        <v>#REF!</v>
      </c>
      <c r="C29" s="158"/>
      <c r="D29" s="158"/>
      <c r="E29" s="158"/>
      <c r="F29" s="158"/>
      <c r="G29" s="158"/>
      <c r="H29" s="158"/>
      <c r="I29" s="158"/>
      <c r="J29" s="158"/>
      <c r="K29" s="158"/>
      <c r="L29" s="158"/>
      <c r="M29" s="158"/>
      <c r="N29" s="165" t="e">
        <f>IF(AND(COUNTIF($C29:$M29,"通过")&gt;0.5*#REF!,$B29&lt;&gt;""),"通过",IF($B29&lt;&gt;"","不通过",""))</f>
        <v>#REF!</v>
      </c>
      <c r="O29" s="168"/>
    </row>
    <row r="30" ht="18.75" spans="1:15">
      <c r="A30" s="154">
        <v>26</v>
      </c>
      <c r="B30" s="155" t="e">
        <f>#REF!</f>
        <v>#REF!</v>
      </c>
      <c r="C30" s="158"/>
      <c r="D30" s="158"/>
      <c r="E30" s="158"/>
      <c r="F30" s="158"/>
      <c r="G30" s="158"/>
      <c r="H30" s="158"/>
      <c r="I30" s="158"/>
      <c r="J30" s="158"/>
      <c r="K30" s="158"/>
      <c r="L30" s="158"/>
      <c r="M30" s="158"/>
      <c r="N30" s="165" t="e">
        <f>IF(AND(COUNTIF($C30:$M30,"通过")&gt;0.5*#REF!,$B30&lt;&gt;""),"通过",IF($B30&lt;&gt;"","不通过",""))</f>
        <v>#REF!</v>
      </c>
      <c r="O30" s="168"/>
    </row>
    <row r="31" ht="18.75" spans="1:15">
      <c r="A31" s="154">
        <v>27</v>
      </c>
      <c r="B31" s="155" t="e">
        <f>#REF!</f>
        <v>#REF!</v>
      </c>
      <c r="C31" s="158"/>
      <c r="D31" s="158"/>
      <c r="E31" s="158"/>
      <c r="F31" s="158"/>
      <c r="G31" s="158"/>
      <c r="H31" s="158"/>
      <c r="I31" s="158"/>
      <c r="J31" s="158"/>
      <c r="K31" s="158"/>
      <c r="L31" s="158"/>
      <c r="M31" s="158"/>
      <c r="N31" s="165" t="e">
        <f>IF(AND(COUNTIF($C31:$M31,"通过")&gt;0.5*#REF!,$B31&lt;&gt;""),"通过",IF($B31&lt;&gt;"","不通过",""))</f>
        <v>#REF!</v>
      </c>
      <c r="O31" s="168"/>
    </row>
    <row r="32" ht="18.75" spans="1:15">
      <c r="A32" s="154">
        <v>28</v>
      </c>
      <c r="B32" s="155" t="e">
        <f>#REF!</f>
        <v>#REF!</v>
      </c>
      <c r="C32" s="158"/>
      <c r="D32" s="158"/>
      <c r="E32" s="158"/>
      <c r="F32" s="158"/>
      <c r="G32" s="158"/>
      <c r="H32" s="158"/>
      <c r="I32" s="158"/>
      <c r="J32" s="158"/>
      <c r="K32" s="158"/>
      <c r="L32" s="158"/>
      <c r="M32" s="158"/>
      <c r="N32" s="165" t="e">
        <f>IF(AND(COUNTIF($C32:$M32,"通过")&gt;0.5*#REF!,$B32&lt;&gt;""),"通过",IF($B32&lt;&gt;"","不通过",""))</f>
        <v>#REF!</v>
      </c>
      <c r="O32" s="168"/>
    </row>
    <row r="33" ht="18.75" spans="1:15">
      <c r="A33" s="154">
        <v>29</v>
      </c>
      <c r="B33" s="155" t="e">
        <f>#REF!</f>
        <v>#REF!</v>
      </c>
      <c r="C33" s="158"/>
      <c r="D33" s="158"/>
      <c r="E33" s="158"/>
      <c r="F33" s="158"/>
      <c r="G33" s="158"/>
      <c r="H33" s="158"/>
      <c r="I33" s="158"/>
      <c r="J33" s="158"/>
      <c r="K33" s="158"/>
      <c r="L33" s="158"/>
      <c r="M33" s="158"/>
      <c r="N33" s="165" t="e">
        <f>IF(AND(COUNTIF($C33:$M33,"通过")&gt;0.5*#REF!,$B33&lt;&gt;""),"通过",IF($B33&lt;&gt;"","不通过",""))</f>
        <v>#REF!</v>
      </c>
      <c r="O33" s="168"/>
    </row>
    <row r="34" ht="18.75" spans="1:15">
      <c r="A34" s="159">
        <v>30</v>
      </c>
      <c r="B34" s="155" t="e">
        <f>#REF!</f>
        <v>#REF!</v>
      </c>
      <c r="C34" s="158"/>
      <c r="D34" s="158"/>
      <c r="E34" s="158"/>
      <c r="F34" s="158"/>
      <c r="G34" s="158"/>
      <c r="H34" s="158"/>
      <c r="I34" s="158"/>
      <c r="J34" s="158"/>
      <c r="K34" s="158"/>
      <c r="L34" s="158"/>
      <c r="M34" s="158"/>
      <c r="N34" s="165" t="e">
        <f>IF(AND(COUNTIF($C34:$M34,"通过")&gt;0.5*#REF!,$B34&lt;&gt;""),"通过",IF($B34&lt;&gt;"","不通过",""))</f>
        <v>#REF!</v>
      </c>
      <c r="O34" s="168"/>
    </row>
    <row r="35" ht="18.75" spans="1:15">
      <c r="A35" s="159">
        <v>31</v>
      </c>
      <c r="B35" s="155" t="e">
        <f>#REF!</f>
        <v>#REF!</v>
      </c>
      <c r="C35" s="158"/>
      <c r="D35" s="158"/>
      <c r="E35" s="158"/>
      <c r="F35" s="158"/>
      <c r="G35" s="158"/>
      <c r="H35" s="158"/>
      <c r="I35" s="158"/>
      <c r="J35" s="158"/>
      <c r="K35" s="158"/>
      <c r="L35" s="158"/>
      <c r="M35" s="158"/>
      <c r="N35" s="165" t="e">
        <f>IF(AND(COUNTIF($C35:$M35,"通过")&gt;0.5*#REF!,$B35&lt;&gt;""),"通过",IF($B35&lt;&gt;"","不通过",""))</f>
        <v>#REF!</v>
      </c>
      <c r="O35" s="168"/>
    </row>
    <row r="36" ht="18.75" spans="1:15">
      <c r="A36" s="159">
        <v>32</v>
      </c>
      <c r="B36" s="155" t="e">
        <f>#REF!</f>
        <v>#REF!</v>
      </c>
      <c r="C36" s="158"/>
      <c r="D36" s="158"/>
      <c r="E36" s="158"/>
      <c r="F36" s="158"/>
      <c r="G36" s="158"/>
      <c r="H36" s="158"/>
      <c r="I36" s="158"/>
      <c r="J36" s="158"/>
      <c r="K36" s="158"/>
      <c r="L36" s="158"/>
      <c r="M36" s="158"/>
      <c r="N36" s="165" t="e">
        <f>IF(AND(COUNTIF($C36:$M36,"通过")&gt;0.5*#REF!,$B36&lt;&gt;""),"通过",IF($B36&lt;&gt;"","不通过",""))</f>
        <v>#REF!</v>
      </c>
      <c r="O36" s="168"/>
    </row>
    <row r="37" ht="18.75" spans="1:15">
      <c r="A37" s="159">
        <v>33</v>
      </c>
      <c r="B37" s="155" t="e">
        <f>#REF!</f>
        <v>#REF!</v>
      </c>
      <c r="C37" s="158"/>
      <c r="D37" s="158"/>
      <c r="E37" s="158"/>
      <c r="F37" s="158"/>
      <c r="G37" s="158"/>
      <c r="H37" s="158"/>
      <c r="I37" s="158"/>
      <c r="J37" s="158"/>
      <c r="K37" s="158"/>
      <c r="L37" s="158"/>
      <c r="M37" s="158"/>
      <c r="N37" s="165" t="e">
        <f>IF(AND(COUNTIF($C37:$M37,"通过")&gt;0.5*#REF!,$B37&lt;&gt;""),"通过",IF($B37&lt;&gt;"","不通过",""))</f>
        <v>#REF!</v>
      </c>
      <c r="O37" s="168"/>
    </row>
    <row r="38" ht="18.75" spans="14:14">
      <c r="N38" s="165" t="e">
        <f>IF(AND(COUNTIF($C38:$M38,"通过")&gt;0.5*#REF!,$B38&lt;&gt;""),"通过",IF($B38&lt;&gt;"","不通过",""))</f>
        <v>#REF!</v>
      </c>
    </row>
    <row r="39" ht="18.75" spans="14:14">
      <c r="N39" s="165" t="e">
        <f>IF(AND(COUNTIF($C39:$M39,"通过")&gt;0.5*#REF!,$B39&lt;&gt;""),"通过",IF($B39&lt;&gt;"","不通过",""))</f>
        <v>#REF!</v>
      </c>
    </row>
    <row r="40" ht="18.75" spans="14:14">
      <c r="N40" s="165" t="e">
        <f>IF(AND(COUNTIF($C40:$M40,"通过")&gt;0.5*#REF!,$B40&lt;&gt;""),"通过",IF($B40&lt;&gt;"","不通过",""))</f>
        <v>#REF!</v>
      </c>
    </row>
    <row r="41" ht="18.75" spans="14:14">
      <c r="N41" s="165" t="e">
        <f>IF(AND(COUNTIF($C41:$M41,"通过")&gt;0.5*#REF!,$B41&lt;&gt;""),"通过",IF($B41&lt;&gt;"","不通过",""))</f>
        <v>#REF!</v>
      </c>
    </row>
    <row r="42" ht="18.75" spans="14:14">
      <c r="N42" s="165" t="e">
        <f>IF(AND(COUNTIF($C42:$M42,"通过")&gt;0.5*#REF!,$B42&lt;&gt;""),"通过",IF($B42&lt;&gt;"","不通过",""))</f>
        <v>#REF!</v>
      </c>
    </row>
    <row r="43" ht="18.75" spans="14:14">
      <c r="N43" s="165" t="e">
        <f>IF(AND(COUNTIF($C43:$M43,"通过")&gt;0.5*#REF!,$B43&lt;&gt;""),"通过",IF($B43&lt;&gt;"","不通过",""))</f>
        <v>#REF!</v>
      </c>
    </row>
    <row r="44" ht="18.75" spans="14:14">
      <c r="N44" s="165" t="e">
        <f>IF(AND(COUNTIF($C44:$M44,"通过")&gt;0.5*#REF!,$B44&lt;&gt;""),"通过",IF($B44&lt;&gt;"","不通过",""))</f>
        <v>#REF!</v>
      </c>
    </row>
    <row r="45" ht="18.75" spans="14:14">
      <c r="N45" s="165" t="e">
        <f>IF(AND(COUNTIF($C45:$M45,"通过")&gt;0.5*#REF!,$B45&lt;&gt;""),"通过",IF($B45&lt;&gt;"","不通过",""))</f>
        <v>#REF!</v>
      </c>
    </row>
    <row r="46" ht="18.75" spans="14:14">
      <c r="N46" s="165" t="e">
        <f>IF(AND(COUNTIF($C46:$M46,"通过")&gt;0.5*#REF!,$B46&lt;&gt;""),"通过",IF($B46&lt;&gt;"","不通过",""))</f>
        <v>#REF!</v>
      </c>
    </row>
    <row r="47" ht="18.75" spans="14:14">
      <c r="N47" s="165" t="e">
        <f>IF(AND(COUNTIF($C47:$M47,"通过")&gt;0.5*#REF!,$B47&lt;&gt;""),"通过",IF($B47&lt;&gt;"","不通过",""))</f>
        <v>#REF!</v>
      </c>
    </row>
    <row r="48" ht="18.75" spans="14:14">
      <c r="N48" s="165" t="e">
        <f>IF(AND(COUNTIF($C48:$M48,"通过")&gt;0.5*#REF!,$B48&lt;&gt;""),"通过",IF($B48&lt;&gt;"","不通过",""))</f>
        <v>#REF!</v>
      </c>
    </row>
    <row r="49" ht="18.75" spans="14:14">
      <c r="N49" s="165" t="e">
        <f>IF(AND(COUNTIF($C49:$M49,"通过")&gt;0.5*#REF!,$B49&lt;&gt;""),"通过",IF($B49&lt;&gt;"","不通过",""))</f>
        <v>#REF!</v>
      </c>
    </row>
    <row r="50" ht="18.75" spans="14:14">
      <c r="N50" s="165" t="e">
        <f>IF(AND(COUNTIF($C50:$M50,"通过")&gt;0.5*#REF!,$B50&lt;&gt;""),"通过",IF($B50&lt;&gt;"","不通过",""))</f>
        <v>#REF!</v>
      </c>
    </row>
    <row r="51" ht="18.75" spans="14:14">
      <c r="N51" s="165" t="e">
        <f>IF(AND(COUNTIF($C51:$M51,"通过")&gt;0.5*#REF!,$B51&lt;&gt;""),"通过",IF($B51&lt;&gt;"","不通过",""))</f>
        <v>#REF!</v>
      </c>
    </row>
    <row r="52" ht="18.75" spans="14:14">
      <c r="N52" s="165" t="e">
        <f>IF(AND(COUNTIF($C52:$M52,"通过")&gt;0.5*#REF!,$B52&lt;&gt;""),"通过",IF($B52&lt;&gt;"","不通过",""))</f>
        <v>#REF!</v>
      </c>
    </row>
    <row r="53" ht="18.75" spans="14:14">
      <c r="N53" s="165" t="e">
        <f>IF(AND(COUNTIF($C53:$M53,"通过")&gt;0.5*#REF!,$B53&lt;&gt;""),"通过",IF($B53&lt;&gt;"","不通过",""))</f>
        <v>#REF!</v>
      </c>
    </row>
    <row r="54" ht="18.75" spans="14:14">
      <c r="N54" s="165" t="e">
        <f>IF(AND(COUNTIF($C54:$M54,"通过")&gt;0.5*#REF!,$B54&lt;&gt;""),"通过",IF($B54&lt;&gt;"","不通过",""))</f>
        <v>#REF!</v>
      </c>
    </row>
    <row r="55" ht="18.75" spans="14:14">
      <c r="N55" s="165" t="e">
        <f>IF(AND(COUNTIF($C55:$M55,"通过")&gt;0.5*#REF!,$B55&lt;&gt;""),"通过",IF($B55&lt;&gt;"","不通过",""))</f>
        <v>#REF!</v>
      </c>
    </row>
    <row r="56" ht="18.75" spans="14:14">
      <c r="N56" s="165" t="e">
        <f>IF(AND(COUNTIF($C56:$M56,"通过")&gt;0.5*#REF!,$B56&lt;&gt;""),"通过",IF($B56&lt;&gt;"","不通过",""))</f>
        <v>#REF!</v>
      </c>
    </row>
    <row r="57" ht="18.75" spans="14:14">
      <c r="N57" s="165" t="e">
        <f>IF(AND(COUNTIF($C57:$M57,"通过")&gt;0.5*#REF!,$B57&lt;&gt;""),"通过",IF($B57&lt;&gt;"","不通过",""))</f>
        <v>#REF!</v>
      </c>
    </row>
    <row r="58" ht="18.75" spans="14:14">
      <c r="N58" s="165" t="e">
        <f>IF(AND(COUNTIF($C58:$M58,"通过")&gt;0.5*#REF!,$B58&lt;&gt;""),"通过",IF($B58&lt;&gt;"","不通过",""))</f>
        <v>#REF!</v>
      </c>
    </row>
    <row r="59" ht="18.75" spans="14:14">
      <c r="N59" s="165" t="e">
        <f>IF(AND(COUNTIF($C59:$M59,"通过")&gt;0.5*#REF!,$B59&lt;&gt;""),"通过",IF($B59&lt;&gt;"","不通过",""))</f>
        <v>#REF!</v>
      </c>
    </row>
    <row r="60" ht="18.75" spans="14:14">
      <c r="N60" s="165" t="e">
        <f>IF(AND(COUNTIF($C60:$M60,"通过")&gt;0.5*#REF!,$B60&lt;&gt;""),"通过",IF($B60&lt;&gt;"","不通过",""))</f>
        <v>#REF!</v>
      </c>
    </row>
    <row r="61" ht="18.75" spans="14:14">
      <c r="N61" s="165" t="e">
        <f>IF(AND(COUNTIF($C61:$M61,"通过")&gt;0.5*#REF!,$B61&lt;&gt;""),"通过",IF($B61&lt;&gt;"","不通过",""))</f>
        <v>#REF!</v>
      </c>
    </row>
    <row r="62" ht="18.75" spans="14:14">
      <c r="N62" s="165" t="e">
        <f>IF(AND(COUNTIF($C62:$M62,"通过")&gt;0.5*#REF!,$B62&lt;&gt;""),"通过",IF($B62&lt;&gt;"","不通过",""))</f>
        <v>#REF!</v>
      </c>
    </row>
    <row r="63" ht="18.75" spans="14:14">
      <c r="N63" s="165" t="e">
        <f>IF(AND(COUNTIF($C63:$M63,"通过")&gt;0.5*#REF!,$B63&lt;&gt;""),"通过",IF($B63&lt;&gt;"","不通过",""))</f>
        <v>#REF!</v>
      </c>
    </row>
    <row r="64" ht="18.75" spans="14:14">
      <c r="N64" s="165" t="e">
        <f>IF(AND(COUNTIF($C64:$M64,"通过")&gt;0.5*#REF!,$B64&lt;&gt;""),"通过",IF($B64&lt;&gt;"","不通过",""))</f>
        <v>#REF!</v>
      </c>
    </row>
    <row r="65" ht="18.75" spans="14:14">
      <c r="N65" s="165" t="e">
        <f>IF(AND(COUNTIF($C65:$M65,"通过")&gt;0.5*#REF!,$B65&lt;&gt;""),"通过",IF($B65&lt;&gt;"","不通过",""))</f>
        <v>#REF!</v>
      </c>
    </row>
    <row r="66" ht="18.75" spans="14:14">
      <c r="N66" s="165" t="e">
        <f>IF(AND(COUNTIF($C66:$M66,"通过")&gt;0.5*#REF!,$B66&lt;&gt;""),"通过",IF($B66&lt;&gt;"","不通过",""))</f>
        <v>#REF!</v>
      </c>
    </row>
    <row r="67" ht="18.75" spans="14:14">
      <c r="N67" s="165" t="e">
        <f>IF(AND(COUNTIF($C67:$M67,"通过")&gt;0.5*#REF!,$B67&lt;&gt;""),"通过",IF($B67&lt;&gt;"","不通过",""))</f>
        <v>#REF!</v>
      </c>
    </row>
    <row r="68" ht="18.75" spans="14:14">
      <c r="N68" s="165" t="e">
        <f>IF(AND(COUNTIF($C68:$M68,"通过")&gt;0.5*#REF!,$B68&lt;&gt;""),"通过",IF($B68&lt;&gt;"","不通过",""))</f>
        <v>#REF!</v>
      </c>
    </row>
    <row r="69" ht="18.75" spans="14:14">
      <c r="N69" s="165" t="e">
        <f>IF(AND(COUNTIF($C69:$M69,"通过")&gt;0.5*#REF!,$B69&lt;&gt;""),"通过",IF($B69&lt;&gt;"","不通过",""))</f>
        <v>#REF!</v>
      </c>
    </row>
    <row r="70" ht="18.75" spans="14:14">
      <c r="N70" s="165" t="e">
        <f>IF(AND(COUNTIF($C70:$M70,"通过")&gt;0.5*#REF!,$B70&lt;&gt;""),"通过",IF($B70&lt;&gt;"","不通过",""))</f>
        <v>#REF!</v>
      </c>
    </row>
    <row r="71" ht="18.75" spans="14:14">
      <c r="N71" s="165" t="e">
        <f>IF(AND(COUNTIF($C71:$M71,"通过")&gt;0.5*#REF!,$B71&lt;&gt;""),"通过",IF($B71&lt;&gt;"","不通过",""))</f>
        <v>#REF!</v>
      </c>
    </row>
    <row r="72" ht="18.75" spans="14:14">
      <c r="N72" s="165" t="e">
        <f>IF(AND(COUNTIF($C72:$M72,"通过")&gt;0.5*#REF!,$B72&lt;&gt;""),"通过",IF($B72&lt;&gt;"","不通过",""))</f>
        <v>#REF!</v>
      </c>
    </row>
    <row r="73" ht="18.75" spans="14:14">
      <c r="N73" s="165" t="e">
        <f>IF(AND(COUNTIF($C73:$M73,"通过")&gt;0.5*#REF!,$B73&lt;&gt;""),"通过",IF($B73&lt;&gt;"","不通过",""))</f>
        <v>#REF!</v>
      </c>
    </row>
    <row r="74" ht="18.75" spans="14:14">
      <c r="N74" s="165" t="e">
        <f>IF(AND(COUNTIF($C74:$M74,"通过")&gt;0.5*#REF!,$B74&lt;&gt;""),"通过",IF($B74&lt;&gt;"","不通过",""))</f>
        <v>#REF!</v>
      </c>
    </row>
    <row r="75" ht="18.75" spans="14:14">
      <c r="N75" s="165" t="e">
        <f>IF(AND(COUNTIF($C75:$M75,"通过")&gt;0.5*#REF!,$B75&lt;&gt;""),"通过",IF($B75&lt;&gt;"","不通过",""))</f>
        <v>#REF!</v>
      </c>
    </row>
    <row r="76" ht="18.75" spans="14:14">
      <c r="N76" s="165" t="e">
        <f>IF(AND(COUNTIF($C76:$M76,"通过")&gt;0.5*#REF!,$B76&lt;&gt;""),"通过",IF($B76&lt;&gt;"","不通过",""))</f>
        <v>#REF!</v>
      </c>
    </row>
    <row r="77" ht="18.75" spans="14:14">
      <c r="N77" s="165" t="e">
        <f>IF(AND(COUNTIF($C77:$M77,"通过")&gt;0.5*#REF!,$B77&lt;&gt;""),"通过",IF($B77&lt;&gt;"","不通过",""))</f>
        <v>#REF!</v>
      </c>
    </row>
    <row r="78" ht="18.75" spans="14:14">
      <c r="N78" s="165" t="e">
        <f>IF(AND(COUNTIF($C78:$M78,"通过")&gt;0.5*#REF!,$B78&lt;&gt;""),"通过",IF($B78&lt;&gt;"","不通过",""))</f>
        <v>#REF!</v>
      </c>
    </row>
    <row r="79" ht="18.75" spans="14:14">
      <c r="N79" s="165" t="e">
        <f>IF(AND(COUNTIF($C79:$M79,"通过")&gt;0.5*#REF!,$B79&lt;&gt;""),"通过",IF($B79&lt;&gt;"","不通过",""))</f>
        <v>#REF!</v>
      </c>
    </row>
    <row r="80" ht="18.75" spans="14:14">
      <c r="N80" s="165" t="e">
        <f>IF(AND(COUNTIF($C80:$M80,"通过")&gt;0.5*#REF!,$B80&lt;&gt;""),"通过",IF($B80&lt;&gt;"","不通过",""))</f>
        <v>#REF!</v>
      </c>
    </row>
    <row r="81" ht="18.75" spans="14:14">
      <c r="N81" s="165" t="e">
        <f>IF(AND(COUNTIF($C81:$M81,"通过")&gt;0.5*#REF!,$B81&lt;&gt;""),"通过",IF($B81&lt;&gt;"","不通过",""))</f>
        <v>#REF!</v>
      </c>
    </row>
    <row r="82" ht="18.75" spans="14:14">
      <c r="N82" s="165" t="e">
        <f>IF(AND(COUNTIF($C82:$M82,"通过")&gt;0.5*#REF!,$B82&lt;&gt;""),"通过",IF($B82&lt;&gt;"","不通过",""))</f>
        <v>#REF!</v>
      </c>
    </row>
    <row r="83" ht="18.75" spans="14:14">
      <c r="N83" s="165" t="e">
        <f>IF(AND(COUNTIF($C83:$M83,"通过")&gt;0.5*#REF!,$B83&lt;&gt;""),"通过",IF($B83&lt;&gt;"","不通过",""))</f>
        <v>#REF!</v>
      </c>
    </row>
    <row r="84" ht="18.75" spans="14:14">
      <c r="N84" s="165" t="e">
        <f>IF(AND(COUNTIF($C84:$M84,"通过")&gt;0.5*#REF!,$B84&lt;&gt;""),"通过",IF($B84&lt;&gt;"","不通过",""))</f>
        <v>#REF!</v>
      </c>
    </row>
    <row r="85" ht="18.75" spans="14:14">
      <c r="N85" s="165" t="e">
        <f>IF(AND(COUNTIF($C85:$M85,"通过")&gt;0.5*#REF!,$B85&lt;&gt;""),"通过",IF($B85&lt;&gt;"","不通过",""))</f>
        <v>#REF!</v>
      </c>
    </row>
    <row r="86" ht="18.75" spans="14:14">
      <c r="N86" s="165" t="e">
        <f>IF(AND(COUNTIF($C86:$M86,"通过")&gt;0.5*#REF!,$B86&lt;&gt;""),"通过",IF($B86&lt;&gt;"","不通过",""))</f>
        <v>#REF!</v>
      </c>
    </row>
    <row r="87" ht="18.75" spans="14:14">
      <c r="N87" s="165" t="e">
        <f>IF(AND(COUNTIF($C87:$M87,"通过")&gt;0.5*#REF!,$B87&lt;&gt;""),"通过",IF($B87&lt;&gt;"","不通过",""))</f>
        <v>#REF!</v>
      </c>
    </row>
    <row r="88" ht="18.75" spans="14:14">
      <c r="N88" s="165" t="e">
        <f>IF(AND(COUNTIF($C88:$M88,"通过")&gt;0.5*#REF!,$B88&lt;&gt;""),"通过",IF($B88&lt;&gt;"","不通过",""))</f>
        <v>#REF!</v>
      </c>
    </row>
    <row r="89" ht="18.75" spans="14:14">
      <c r="N89" s="165" t="e">
        <f>IF(AND(COUNTIF($C89:$M89,"通过")&gt;0.5*#REF!,$B89&lt;&gt;""),"通过",IF($B89&lt;&gt;"","不通过",""))</f>
        <v>#REF!</v>
      </c>
    </row>
    <row r="90" ht="18.75" spans="14:14">
      <c r="N90" s="165" t="e">
        <f>IF(AND(COUNTIF($C90:$M90,"通过")&gt;0.5*#REF!,$B90&lt;&gt;""),"通过",IF($B90&lt;&gt;"","不通过",""))</f>
        <v>#REF!</v>
      </c>
    </row>
    <row r="91" ht="18.75" spans="14:14">
      <c r="N91" s="165" t="e">
        <f>IF(AND(COUNTIF($C91:$M91,"通过")&gt;0.5*#REF!,$B91&lt;&gt;""),"通过",IF($B91&lt;&gt;"","不通过",""))</f>
        <v>#REF!</v>
      </c>
    </row>
    <row r="92" ht="18.75" spans="14:14">
      <c r="N92" s="165" t="e">
        <f>IF(AND(COUNTIF($C92:$M92,"通过")&gt;0.5*#REF!,$B92&lt;&gt;""),"通过",IF($B92&lt;&gt;"","不通过",""))</f>
        <v>#REF!</v>
      </c>
    </row>
    <row r="93" ht="18.75" spans="14:14">
      <c r="N93" s="165" t="e">
        <f>IF(AND(COUNTIF($C93:$M93,"通过")&gt;0.5*#REF!,$B93&lt;&gt;""),"通过",IF($B93&lt;&gt;"","不通过",""))</f>
        <v>#REF!</v>
      </c>
    </row>
    <row r="94" ht="18.75" spans="14:14">
      <c r="N94" s="165" t="e">
        <f>IF(AND(COUNTIF($C94:$M94,"通过")&gt;0.5*#REF!,$B94&lt;&gt;""),"通过",IF($B94&lt;&gt;"","不通过",""))</f>
        <v>#REF!</v>
      </c>
    </row>
    <row r="95" ht="18.75" spans="14:14">
      <c r="N95" s="165" t="e">
        <f>IF(AND(COUNTIF($C95:$M95,"通过")&gt;0.5*#REF!,$B95&lt;&gt;""),"通过",IF($B95&lt;&gt;"","不通过",""))</f>
        <v>#REF!</v>
      </c>
    </row>
    <row r="96" ht="18.75" spans="14:14">
      <c r="N96" s="165" t="e">
        <f>IF(AND(COUNTIF($C96:$M96,"通过")&gt;0.5*#REF!,$B96&lt;&gt;""),"通过",IF($B96&lt;&gt;"","不通过",""))</f>
        <v>#REF!</v>
      </c>
    </row>
    <row r="97" ht="18.75" spans="14:14">
      <c r="N97" s="165" t="e">
        <f>IF(AND(COUNTIF($C97:$M97,"通过")&gt;0.5*#REF!,$B97&lt;&gt;""),"通过",IF($B97&lt;&gt;"","不通过",""))</f>
        <v>#REF!</v>
      </c>
    </row>
    <row r="98" ht="18.75" spans="14:14">
      <c r="N98" s="165" t="e">
        <f>IF(AND(COUNTIF($C98:$M98,"通过")&gt;0.5*#REF!,$B98&lt;&gt;""),"通过",IF($B98&lt;&gt;"","不通过",""))</f>
        <v>#REF!</v>
      </c>
    </row>
    <row r="99" ht="18.75" spans="14:14">
      <c r="N99" s="165" t="e">
        <f>IF(AND(COUNTIF($C99:$M99,"通过")&gt;0.5*#REF!,$B99&lt;&gt;""),"通过",IF($B99&lt;&gt;"","不通过",""))</f>
        <v>#REF!</v>
      </c>
    </row>
    <row r="100" ht="18.75" spans="14:14">
      <c r="N100" s="165" t="e">
        <f>IF(AND(COUNTIF($C100:$M100,"通过")&gt;0.5*#REF!,$B100&lt;&gt;""),"通过",IF($B100&lt;&gt;"","不通过",""))</f>
        <v>#REF!</v>
      </c>
    </row>
    <row r="101" ht="18.75" spans="14:14">
      <c r="N101" s="165" t="e">
        <f>IF(AND(COUNTIF($C101:$M101,"通过")&gt;0.5*#REF!,$B101&lt;&gt;""),"通过",IF($B101&lt;&gt;"","不通过",""))</f>
        <v>#REF!</v>
      </c>
    </row>
    <row r="102" ht="18.75" spans="14:14">
      <c r="N102" s="165" t="e">
        <f>IF(AND(COUNTIF($C102:$M102,"通过")&gt;0.5*#REF!,$B102&lt;&gt;""),"通过",IF($B102&lt;&gt;"","不通过",""))</f>
        <v>#REF!</v>
      </c>
    </row>
    <row r="103" ht="18.75" spans="14:14">
      <c r="N103" s="165" t="e">
        <f>IF(AND(COUNTIF($C103:$M103,"通过")&gt;0.5*#REF!,$B103&lt;&gt;""),"通过",IF($B103&lt;&gt;"","不通过",""))</f>
        <v>#REF!</v>
      </c>
    </row>
    <row r="104" ht="18.75" spans="14:14">
      <c r="N104" s="165" t="e">
        <f>IF(AND(COUNTIF($C104:$M104,"通过")&gt;0.5*#REF!,$B104&lt;&gt;""),"通过",IF($B104&lt;&gt;"","不通过",""))</f>
        <v>#REF!</v>
      </c>
    </row>
    <row r="105" ht="18.75" spans="14:14">
      <c r="N105" s="165" t="e">
        <f>IF(AND(COUNTIF($C105:$M105,"通过")&gt;0.5*#REF!,$B105&lt;&gt;""),"通过",IF($B105&lt;&gt;"","不通过",""))</f>
        <v>#REF!</v>
      </c>
    </row>
    <row r="106" ht="18.75" spans="14:14">
      <c r="N106" s="165" t="e">
        <f>IF(AND(COUNTIF($C106:$M106,"通过")&gt;0.5*#REF!,$B106&lt;&gt;""),"通过",IF($B106&lt;&gt;"","不通过",""))</f>
        <v>#REF!</v>
      </c>
    </row>
    <row r="107" ht="18.75" spans="14:14">
      <c r="N107" s="165" t="e">
        <f>IF(AND(COUNTIF($C107:$M107,"通过")&gt;0.5*#REF!,$B107&lt;&gt;""),"通过",IF($B107&lt;&gt;"","不通过",""))</f>
        <v>#REF!</v>
      </c>
    </row>
    <row r="108" ht="18.75" spans="14:14">
      <c r="N108" s="165" t="e">
        <f>IF(AND(COUNTIF($C108:$M108,"通过")&gt;0.5*#REF!,$B108&lt;&gt;""),"通过",IF($B108&lt;&gt;"","不通过",""))</f>
        <v>#REF!</v>
      </c>
    </row>
    <row r="109" ht="18.75" spans="14:14">
      <c r="N109" s="165" t="e">
        <f>IF(AND(COUNTIF($C109:$M109,"通过")&gt;0.5*#REF!,$B109&lt;&gt;""),"通过",IF($B109&lt;&gt;"","不通过",""))</f>
        <v>#REF!</v>
      </c>
    </row>
    <row r="110" ht="18.75" spans="14:14">
      <c r="N110" s="165" t="e">
        <f>IF(AND(COUNTIF($C110:$M110,"通过")&gt;0.5*#REF!,$B110&lt;&gt;""),"通过",IF($B110&lt;&gt;"","不通过",""))</f>
        <v>#REF!</v>
      </c>
    </row>
    <row r="111" ht="18.75" spans="14:14">
      <c r="N111" s="165" t="e">
        <f>IF(AND(COUNTIF($C111:$M111,"通过")&gt;0.5*#REF!,$B111&lt;&gt;""),"通过",IF($B111&lt;&gt;"","不通过",""))</f>
        <v>#REF!</v>
      </c>
    </row>
    <row r="112" ht="18.75" spans="14:14">
      <c r="N112" s="165" t="e">
        <f>IF(AND(COUNTIF($C112:$M112,"通过")&gt;0.5*#REF!,$B112&lt;&gt;""),"通过",IF($B112&lt;&gt;"","不通过",""))</f>
        <v>#REF!</v>
      </c>
    </row>
    <row r="113" ht="18.75" spans="14:14">
      <c r="N113" s="165" t="e">
        <f>IF(AND(COUNTIF($C113:$M113,"通过")&gt;0.5*#REF!,$B113&lt;&gt;""),"通过",IF($B113&lt;&gt;"","不通过",""))</f>
        <v>#REF!</v>
      </c>
    </row>
    <row r="114" ht="18.75" spans="14:14">
      <c r="N114" s="165" t="e">
        <f>IF(AND(COUNTIF($C114:$M114,"通过")&gt;0.5*#REF!,$B114&lt;&gt;""),"通过",IF($B114&lt;&gt;"","不通过",""))</f>
        <v>#REF!</v>
      </c>
    </row>
    <row r="115" ht="18.75" spans="14:14">
      <c r="N115" s="165" t="e">
        <f>IF(AND(COUNTIF($C115:$M115,"通过")&gt;0.5*#REF!,$B115&lt;&gt;""),"通过",IF($B115&lt;&gt;"","不通过",""))</f>
        <v>#REF!</v>
      </c>
    </row>
    <row r="116" ht="18.75" spans="14:14">
      <c r="N116" s="165" t="e">
        <f>IF(AND(COUNTIF($C116:$M116,"通过")&gt;0.5*#REF!,$B116&lt;&gt;""),"通过",IF($B116&lt;&gt;"","不通过",""))</f>
        <v>#REF!</v>
      </c>
    </row>
    <row r="117" ht="18.75" spans="14:14">
      <c r="N117" s="165" t="e">
        <f>IF(AND(COUNTIF($C117:$M117,"通过")&gt;0.5*#REF!,$B117&lt;&gt;""),"通过",IF($B117&lt;&gt;"","不通过",""))</f>
        <v>#REF!</v>
      </c>
    </row>
    <row r="118" ht="18.75" spans="14:14">
      <c r="N118" s="165" t="e">
        <f>IF(AND(COUNTIF($C118:$M118,"通过")&gt;0.5*#REF!,$B118&lt;&gt;""),"通过",IF($B118&lt;&gt;"","不通过",""))</f>
        <v>#REF!</v>
      </c>
    </row>
    <row r="119" ht="18.75" spans="14:14">
      <c r="N119" s="165" t="e">
        <f>IF(AND(COUNTIF($C119:$M119,"通过")&gt;0.5*#REF!,$B119&lt;&gt;""),"通过",IF($B119&lt;&gt;"","不通过",""))</f>
        <v>#REF!</v>
      </c>
    </row>
    <row r="120" ht="18.75" spans="14:14">
      <c r="N120" s="165" t="e">
        <f>IF(AND(COUNTIF($C120:$M120,"通过")&gt;0.5*#REF!,$B120&lt;&gt;""),"通过",IF($B120&lt;&gt;"","不通过",""))</f>
        <v>#REF!</v>
      </c>
    </row>
    <row r="121" ht="18.75" spans="14:14">
      <c r="N121" s="165" t="e">
        <f>IF(AND(COUNTIF($C121:$M121,"通过")&gt;0.5*#REF!,$B121&lt;&gt;""),"通过",IF($B121&lt;&gt;"","不通过",""))</f>
        <v>#REF!</v>
      </c>
    </row>
    <row r="122" ht="18.75" spans="14:14">
      <c r="N122" s="165" t="e">
        <f>IF(AND(COUNTIF($C122:$M122,"通过")&gt;0.5*#REF!,$B122&lt;&gt;""),"通过",IF($B122&lt;&gt;"","不通过",""))</f>
        <v>#REF!</v>
      </c>
    </row>
    <row r="123" ht="18.75" spans="14:14">
      <c r="N123" s="165" t="e">
        <f>IF(AND(COUNTIF($C123:$M123,"通过")&gt;0.5*#REF!,$B123&lt;&gt;""),"通过",IF($B123&lt;&gt;"","不通过",""))</f>
        <v>#REF!</v>
      </c>
    </row>
    <row r="124" ht="18.75" spans="14:14">
      <c r="N124" s="165" t="e">
        <f>IF(AND(COUNTIF($C124:$M124,"通过")&gt;0.5*#REF!,$B124&lt;&gt;""),"通过",IF($B124&lt;&gt;"","不通过",""))</f>
        <v>#REF!</v>
      </c>
    </row>
    <row r="125" ht="18.75" spans="14:14">
      <c r="N125" s="165" t="e">
        <f>IF(AND(COUNTIF($C125:$M125,"通过")&gt;0.5*#REF!,$B125&lt;&gt;""),"通过",IF($B125&lt;&gt;"","不通过",""))</f>
        <v>#REF!</v>
      </c>
    </row>
    <row r="126" ht="18.75" spans="14:14">
      <c r="N126" s="165" t="e">
        <f>IF(AND(COUNTIF($C126:$M126,"通过")&gt;0.5*#REF!,$B126&lt;&gt;""),"通过",IF($B126&lt;&gt;"","不通过",""))</f>
        <v>#REF!</v>
      </c>
    </row>
    <row r="127" ht="18.75" spans="14:14">
      <c r="N127" s="165" t="e">
        <f>IF(AND(COUNTIF($C127:$M127,"通过")&gt;0.5*#REF!,$B127&lt;&gt;""),"通过",IF($B127&lt;&gt;"","不通过",""))</f>
        <v>#REF!</v>
      </c>
    </row>
    <row r="128" ht="18.75" spans="14:14">
      <c r="N128" s="165" t="e">
        <f>IF(AND(COUNTIF($C128:$M128,"通过")&gt;0.5*#REF!,$B128&lt;&gt;""),"通过",IF($B128&lt;&gt;"","不通过",""))</f>
        <v>#REF!</v>
      </c>
    </row>
    <row r="129" ht="18.75" spans="14:14">
      <c r="N129" s="165" t="e">
        <f>IF(AND(COUNTIF($C129:$M129,"通过")&gt;0.5*#REF!,$B129&lt;&gt;""),"通过",IF($B129&lt;&gt;"","不通过",""))</f>
        <v>#REF!</v>
      </c>
    </row>
    <row r="130" ht="18.75" spans="14:14">
      <c r="N130" s="165" t="e">
        <f>IF(AND(COUNTIF($C130:$M130,"通过")&gt;0.5*#REF!,$B130&lt;&gt;""),"通过",IF($B130&lt;&gt;"","不通过",""))</f>
        <v>#REF!</v>
      </c>
    </row>
    <row r="131" ht="18.75" spans="14:14">
      <c r="N131" s="165" t="e">
        <f>IF(AND(COUNTIF($C131:$M131,"通过")&gt;0.5*#REF!,$B131&lt;&gt;""),"通过",IF($B131&lt;&gt;"","不通过",""))</f>
        <v>#REF!</v>
      </c>
    </row>
    <row r="132" ht="18.75" spans="14:14">
      <c r="N132" s="165" t="e">
        <f>IF(AND(COUNTIF($C132:$M132,"通过")&gt;0.5*#REF!,$B132&lt;&gt;""),"通过",IF($B132&lt;&gt;"","不通过",""))</f>
        <v>#REF!</v>
      </c>
    </row>
    <row r="133" ht="18.75" spans="14:14">
      <c r="N133" s="165" t="e">
        <f>IF(AND(COUNTIF($C133:$M133,"通过")&gt;0.5*#REF!,$B133&lt;&gt;""),"通过",IF($B133&lt;&gt;"","不通过",""))</f>
        <v>#REF!</v>
      </c>
    </row>
    <row r="134" ht="18.75" spans="14:14">
      <c r="N134" s="165" t="e">
        <f>IF(AND(COUNTIF($C134:$M134,"通过")&gt;0.5*#REF!,$B134&lt;&gt;""),"通过",IF($B134&lt;&gt;"","不通过",""))</f>
        <v>#REF!</v>
      </c>
    </row>
    <row r="135" ht="18.75" spans="14:14">
      <c r="N135" s="165" t="e">
        <f>IF(AND(COUNTIF($C135:$M135,"通过")&gt;0.5*#REF!,$B135&lt;&gt;""),"通过",IF($B135&lt;&gt;"","不通过",""))</f>
        <v>#REF!</v>
      </c>
    </row>
    <row r="136" ht="18.75" spans="14:14">
      <c r="N136" s="165" t="e">
        <f>IF(AND(COUNTIF($C136:$M136,"通过")&gt;0.5*#REF!,$B136&lt;&gt;""),"通过",IF($B136&lt;&gt;"","不通过",""))</f>
        <v>#REF!</v>
      </c>
    </row>
    <row r="137" ht="18.75" spans="14:14">
      <c r="N137" s="165" t="e">
        <f>IF(AND(COUNTIF($C137:$M137,"通过")&gt;0.5*#REF!,$B137&lt;&gt;""),"通过",IF($B137&lt;&gt;"","不通过",""))</f>
        <v>#REF!</v>
      </c>
    </row>
    <row r="138" ht="18.75" spans="14:14">
      <c r="N138" s="165" t="e">
        <f>IF(AND(COUNTIF($C138:$M138,"通过")&gt;0.5*#REF!,$B138&lt;&gt;""),"通过",IF($B138&lt;&gt;"","不通过",""))</f>
        <v>#REF!</v>
      </c>
    </row>
    <row r="139" ht="18.75" spans="14:14">
      <c r="N139" s="165" t="e">
        <f>IF(AND(COUNTIF($C139:$M139,"通过")&gt;0.5*#REF!,$B139&lt;&gt;""),"通过",IF($B139&lt;&gt;"","不通过",""))</f>
        <v>#REF!</v>
      </c>
    </row>
    <row r="140" ht="18.75" spans="14:14">
      <c r="N140" s="165" t="e">
        <f>IF(AND(COUNTIF($C140:$M140,"通过")&gt;0.5*#REF!,$B140&lt;&gt;""),"通过",IF($B140&lt;&gt;"","不通过",""))</f>
        <v>#REF!</v>
      </c>
    </row>
    <row r="141" ht="18.75" spans="14:14">
      <c r="N141" s="165" t="e">
        <f>IF(AND(COUNTIF($C141:$M141,"通过")&gt;0.5*#REF!,$B141&lt;&gt;""),"通过",IF($B141&lt;&gt;"","不通过",""))</f>
        <v>#REF!</v>
      </c>
    </row>
    <row r="142" ht="18.75" spans="14:14">
      <c r="N142" s="165" t="e">
        <f>IF(AND(COUNTIF($C142:$M142,"通过")&gt;0.5*#REF!,$B142&lt;&gt;""),"通过",IF($B142&lt;&gt;"","不通过",""))</f>
        <v>#REF!</v>
      </c>
    </row>
    <row r="143" ht="18.75" spans="14:14">
      <c r="N143" s="165" t="e">
        <f>IF(AND(COUNTIF($C143:$M143,"通过")&gt;0.5*#REF!,$B143&lt;&gt;""),"通过",IF($B143&lt;&gt;"","不通过",""))</f>
        <v>#REF!</v>
      </c>
    </row>
    <row r="144" ht="18.75" spans="14:14">
      <c r="N144" s="165" t="e">
        <f>IF(AND(COUNTIF($C144:$M144,"通过")&gt;0.5*#REF!,$B144&lt;&gt;""),"通过",IF($B144&lt;&gt;"","不通过",""))</f>
        <v>#REF!</v>
      </c>
    </row>
  </sheetData>
  <mergeCells count="2">
    <mergeCell ref="A1:O1"/>
    <mergeCell ref="A4:B4"/>
  </mergeCells>
  <printOptions horizontalCentered="1"/>
  <pageMargins left="0.393055555555556" right="0.393055555555556" top="0.309027777777778" bottom="1.45" header="0.196527777777778" footer="0.329166666666667"/>
  <pageSetup paperSize="9" orientation="landscape"/>
  <headerFooter alignWithMargins="0">
    <oddFooter>&amp;L&amp;"仿宋_GB2312,常规"&amp;10注：1.“通过”表示该投标人的投标文件符合招标文件要求，“不通过”表示该投标人的投标文件不符合招标文件要求。    2.综合结论采取少数服从多数原则，即只有超过半数的评委对该投标人的意见为“通过”，则该投标人最终结论为“通过”，否则为“不通过”。&amp;12评委集体签名：&amp;"宋体,常规"&amp;R&amp;9&amp;"仿宋_GB2312,常规"广东平正招标采购服务有限公司广州分公司  编制</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E15" sqref="E15"/>
    </sheetView>
  </sheetViews>
  <sheetFormatPr defaultColWidth="9" defaultRowHeight="14.25" outlineLevelCol="7"/>
  <cols>
    <col min="1" max="1" width="6.625" style="96" customWidth="1"/>
    <col min="2" max="2" width="28.5" style="96" customWidth="1"/>
    <col min="3" max="3" width="16.375" style="96" customWidth="1"/>
    <col min="4" max="4" width="15.625" style="96" customWidth="1"/>
    <col min="5" max="5" width="10.125" style="96" customWidth="1"/>
    <col min="6" max="6" width="17.5" style="96" customWidth="1"/>
    <col min="7" max="7" width="14.5" style="97" customWidth="1"/>
    <col min="8" max="8" width="16.625" style="96" customWidth="1"/>
    <col min="9" max="16384" width="9" style="96"/>
  </cols>
  <sheetData>
    <row r="1" ht="40.5" customHeight="1" spans="1:8">
      <c r="A1" s="98" t="s">
        <v>46</v>
      </c>
      <c r="B1" s="98"/>
      <c r="C1" s="98"/>
      <c r="D1" s="98"/>
      <c r="E1" s="98"/>
      <c r="F1" s="98"/>
      <c r="G1" s="98"/>
      <c r="H1" s="98"/>
    </row>
    <row r="2" ht="33.75" customHeight="1" spans="1:8">
      <c r="A2" s="99" t="e">
        <f>"项目名称："&amp;#REF!</f>
        <v>#REF!</v>
      </c>
      <c r="B2" s="99"/>
      <c r="C2" s="99"/>
      <c r="D2" s="99"/>
      <c r="E2" s="99"/>
      <c r="F2" s="99"/>
      <c r="G2" s="100"/>
      <c r="H2" s="101" t="e">
        <f>"项目编号:"&amp;#REF!</f>
        <v>#REF!</v>
      </c>
    </row>
    <row r="3" ht="33.75" customHeight="1" spans="1:8">
      <c r="A3" s="102" t="e">
        <f>"谈判地点:"&amp;#REF!</f>
        <v>#REF!</v>
      </c>
      <c r="B3" s="103"/>
      <c r="C3" s="104"/>
      <c r="D3" s="104"/>
      <c r="E3" s="104"/>
      <c r="F3" s="99"/>
      <c r="G3" s="105"/>
      <c r="H3" s="106" t="e">
        <f>"谈判日期："&amp;TEXT(#REF!,"yyyy年mm月dd日")</f>
        <v>#REF!</v>
      </c>
    </row>
    <row r="4" ht="24.75" customHeight="1" spans="1:8">
      <c r="A4" s="107" t="s">
        <v>47</v>
      </c>
      <c r="B4" s="108" t="s">
        <v>48</v>
      </c>
      <c r="C4" s="109" t="s">
        <v>49</v>
      </c>
      <c r="D4" s="109" t="s">
        <v>50</v>
      </c>
      <c r="E4" s="109" t="s">
        <v>51</v>
      </c>
      <c r="F4" s="109" t="s">
        <v>52</v>
      </c>
      <c r="G4" s="110" t="s">
        <v>53</v>
      </c>
      <c r="H4" s="109" t="s">
        <v>54</v>
      </c>
    </row>
    <row r="5" ht="24.75" customHeight="1" spans="1:8">
      <c r="A5" s="108"/>
      <c r="B5" s="108"/>
      <c r="C5" s="111"/>
      <c r="D5" s="112"/>
      <c r="E5" s="112"/>
      <c r="F5" s="111"/>
      <c r="G5" s="110"/>
      <c r="H5" s="111"/>
    </row>
    <row r="6" ht="81" customHeight="1" spans="1:8">
      <c r="A6" s="113">
        <v>1</v>
      </c>
      <c r="B6" s="107" t="e">
        <f>#REF!</f>
        <v>#REF!</v>
      </c>
      <c r="C6" s="114" t="e">
        <f>#REF!</f>
        <v>#REF!</v>
      </c>
      <c r="D6" s="115"/>
      <c r="E6" s="116"/>
      <c r="F6" s="110" t="e">
        <f t="shared" ref="F6:F10" si="0">C6-D6*E6</f>
        <v>#REF!</v>
      </c>
      <c r="G6" s="114" t="e">
        <f>#REF!</f>
        <v>#REF!</v>
      </c>
      <c r="H6" s="110" t="e">
        <f t="shared" ref="H6:H10" si="1">G6-D6*E6</f>
        <v>#REF!</v>
      </c>
    </row>
    <row r="7" ht="81" customHeight="1" spans="1:8">
      <c r="A7" s="113">
        <v>2</v>
      </c>
      <c r="B7" s="107" t="e">
        <f>#REF!</f>
        <v>#REF!</v>
      </c>
      <c r="C7" s="114" t="e">
        <f>#REF!</f>
        <v>#REF!</v>
      </c>
      <c r="D7" s="115"/>
      <c r="E7" s="116"/>
      <c r="F7" s="110" t="e">
        <f t="shared" si="0"/>
        <v>#REF!</v>
      </c>
      <c r="G7" s="114" t="e">
        <f>#REF!</f>
        <v>#REF!</v>
      </c>
      <c r="H7" s="110" t="e">
        <f t="shared" si="1"/>
        <v>#REF!</v>
      </c>
    </row>
    <row r="8" ht="81" customHeight="1" spans="1:8">
      <c r="A8" s="113">
        <v>3</v>
      </c>
      <c r="B8" s="107" t="e">
        <f>#REF!</f>
        <v>#REF!</v>
      </c>
      <c r="C8" s="114" t="e">
        <f>#REF!</f>
        <v>#REF!</v>
      </c>
      <c r="D8" s="115"/>
      <c r="E8" s="116">
        <v>0</v>
      </c>
      <c r="F8" s="110" t="e">
        <f t="shared" si="0"/>
        <v>#REF!</v>
      </c>
      <c r="G8" s="114" t="e">
        <f>#REF!</f>
        <v>#REF!</v>
      </c>
      <c r="H8" s="110" t="e">
        <f t="shared" si="1"/>
        <v>#REF!</v>
      </c>
    </row>
    <row r="9" ht="56.25" customHeight="1" spans="1:8">
      <c r="A9" s="117">
        <v>4</v>
      </c>
      <c r="B9" s="107" t="e">
        <f>#REF!</f>
        <v>#REF!</v>
      </c>
      <c r="C9" s="114" t="e">
        <f>#REF!</f>
        <v>#REF!</v>
      </c>
      <c r="D9" s="118"/>
      <c r="E9" s="119">
        <v>0</v>
      </c>
      <c r="F9" s="120" t="e">
        <f t="shared" si="0"/>
        <v>#REF!</v>
      </c>
      <c r="G9" s="114" t="e">
        <f>#REF!</f>
        <v>#REF!</v>
      </c>
      <c r="H9" s="120" t="e">
        <f t="shared" si="1"/>
        <v>#REF!</v>
      </c>
    </row>
    <row r="10" ht="56.25" customHeight="1" spans="1:8">
      <c r="A10" s="117">
        <v>5</v>
      </c>
      <c r="B10" s="107" t="e">
        <f>#REF!</f>
        <v>#REF!</v>
      </c>
      <c r="C10" s="114" t="e">
        <f>#REF!</f>
        <v>#REF!</v>
      </c>
      <c r="D10" s="118"/>
      <c r="E10" s="119">
        <v>0</v>
      </c>
      <c r="F10" s="120" t="e">
        <f t="shared" si="0"/>
        <v>#REF!</v>
      </c>
      <c r="G10" s="114" t="e">
        <f>#REF!</f>
        <v>#REF!</v>
      </c>
      <c r="H10" s="120" t="e">
        <f t="shared" si="1"/>
        <v>#REF!</v>
      </c>
    </row>
    <row r="11" ht="24.75" customHeight="1" spans="1:8">
      <c r="A11" s="117" t="e">
        <f ca="1">IF(AND(ISNUMBER(#REF!),[2]评审设置!$B$22&lt;&gt;1),OFFSET([2]初次报价汇总!$A$5,#REF!,0,1,1),IF(AND(ISNUMBER(#REF!),[2]评审设置!$B$22=1),OFFSET([2]初审汇总!$A$4,#REF!,2,1,1),""))</f>
        <v>#REF!</v>
      </c>
      <c r="B11" s="107" t="e">
        <f>#REF!</f>
        <v>#REF!</v>
      </c>
      <c r="C11" s="114" t="e">
        <f>#REF!</f>
        <v>#REF!</v>
      </c>
      <c r="D11" s="121"/>
      <c r="E11" s="121"/>
      <c r="F11" s="121"/>
      <c r="G11" s="114" t="e">
        <f>#REF!</f>
        <v>#REF!</v>
      </c>
      <c r="H11" s="122"/>
    </row>
    <row r="12" ht="24.75" customHeight="1" spans="1:8">
      <c r="A12" s="117" t="e">
        <f ca="1">IF(AND(ISNUMBER(#REF!),[2]评审设置!$B$22&lt;&gt;1),OFFSET([2]初次报价汇总!$A$5,#REF!,0,1,1),IF(AND(ISNUMBER(#REF!),[2]评审设置!$B$22=1),OFFSET([2]初审汇总!$A$4,#REF!,2,1,1),""))</f>
        <v>#REF!</v>
      </c>
      <c r="B12" s="107" t="e">
        <f>#REF!</f>
        <v>#REF!</v>
      </c>
      <c r="C12" s="114" t="e">
        <f>#REF!</f>
        <v>#REF!</v>
      </c>
      <c r="D12" s="121"/>
      <c r="E12" s="121"/>
      <c r="F12" s="121"/>
      <c r="G12" s="114" t="e">
        <f>#REF!</f>
        <v>#REF!</v>
      </c>
      <c r="H12" s="122"/>
    </row>
    <row r="13" ht="24.75" customHeight="1" spans="1:8">
      <c r="A13" s="117" t="e">
        <f ca="1">IF(AND(ISNUMBER(#REF!),[2]评审设置!$B$22&lt;&gt;1),OFFSET([2]初次报价汇总!$A$5,#REF!,0,1,1),IF(AND(ISNUMBER(#REF!),[2]评审设置!$B$22=1),OFFSET([2]初审汇总!$A$4,#REF!,2,1,1),""))</f>
        <v>#REF!</v>
      </c>
      <c r="B13" s="107" t="e">
        <f>#REF!</f>
        <v>#REF!</v>
      </c>
      <c r="C13" s="114" t="e">
        <f>#REF!</f>
        <v>#REF!</v>
      </c>
      <c r="D13" s="121"/>
      <c r="E13" s="121"/>
      <c r="F13" s="121"/>
      <c r="G13" s="114" t="e">
        <f>#REF!</f>
        <v>#REF!</v>
      </c>
      <c r="H13" s="122"/>
    </row>
    <row r="14" ht="24.75" customHeight="1" spans="1:8">
      <c r="A14" s="117" t="e">
        <f ca="1">IF(AND(ISNUMBER(#REF!),[2]评审设置!$B$22&lt;&gt;1),OFFSET([2]初次报价汇总!$A$5,#REF!,0,1,1),IF(AND(ISNUMBER(#REF!),[2]评审设置!$B$22=1),OFFSET([2]初审汇总!$A$4,#REF!,2,1,1),""))</f>
        <v>#REF!</v>
      </c>
      <c r="B14" s="107" t="e">
        <f>#REF!</f>
        <v>#REF!</v>
      </c>
      <c r="C14" s="114" t="e">
        <f>#REF!</f>
        <v>#REF!</v>
      </c>
      <c r="D14" s="121"/>
      <c r="E14" s="121"/>
      <c r="F14" s="121"/>
      <c r="G14" s="121"/>
      <c r="H14" s="122"/>
    </row>
    <row r="15" ht="24.75" customHeight="1" spans="1:8">
      <c r="A15" s="117" t="e">
        <f ca="1">IF(AND(ISNUMBER(#REF!),[2]评审设置!$B$22&lt;&gt;1),OFFSET([2]初次报价汇总!$A$5,#REF!,0,1,1),IF(AND(ISNUMBER(#REF!),[2]评审设置!$B$22=1),OFFSET([2]初审汇总!$A$4,#REF!,2,1,1),""))</f>
        <v>#REF!</v>
      </c>
      <c r="B15" s="123" t="e">
        <f ca="1">IF(AND(ISNUMBER($A15),$A15&gt;0),OFFSET([2]报价设置!$B$1,$A15,COLUMN([2]报价设置!C14)-2,1,1),"")</f>
        <v>#REF!</v>
      </c>
      <c r="C15" s="121" t="e">
        <f ca="1">IF(AND(ISNUMBER($A15),$A15&gt;0),OFFSET([2]初次报价汇总!$E$5,A15,0,1,1),"")</f>
        <v>#REF!</v>
      </c>
      <c r="D15" s="121"/>
      <c r="E15" s="121"/>
      <c r="F15" s="121"/>
      <c r="G15" s="121"/>
      <c r="H15" s="122"/>
    </row>
    <row r="16" ht="24.75" customHeight="1" spans="1:8">
      <c r="A16" s="117" t="e">
        <f ca="1">IF(AND(ISNUMBER(#REF!),[2]评审设置!$B$22&lt;&gt;1),OFFSET([2]初次报价汇总!$A$5,#REF!,0,1,1),IF(AND(ISNUMBER(#REF!),[2]评审设置!$B$22=1),OFFSET([2]初审汇总!$A$4,#REF!,2,1,1),""))</f>
        <v>#REF!</v>
      </c>
      <c r="B16" s="123" t="e">
        <f ca="1">IF(AND(ISNUMBER($A16),$A16&gt;0),OFFSET([2]报价设置!$B$1,$A16,COLUMN([2]报价设置!C15)-2,1,1),"")</f>
        <v>#REF!</v>
      </c>
      <c r="C16" s="121" t="e">
        <f ca="1">IF(AND(ISNUMBER($A16),$A16&gt;0),OFFSET([2]初次报价汇总!$E$5,A16,0,1,1),"")</f>
        <v>#REF!</v>
      </c>
      <c r="D16" s="121"/>
      <c r="E16" s="121"/>
      <c r="F16" s="121"/>
      <c r="G16" s="121"/>
      <c r="H16" s="122"/>
    </row>
    <row r="17" ht="24.75" customHeight="1" spans="1:8">
      <c r="A17" s="117" t="e">
        <f ca="1">IF(AND(ISNUMBER(#REF!),[2]评审设置!$B$22&lt;&gt;1),OFFSET([2]初次报价汇总!$A$5,#REF!,0,1,1),IF(AND(ISNUMBER(#REF!),[2]评审设置!$B$22=1),OFFSET([2]初审汇总!$A$4,#REF!,2,1,1),""))</f>
        <v>#REF!</v>
      </c>
      <c r="B17" s="123" t="e">
        <f ca="1">IF(AND(ISNUMBER($A17),$A17&gt;0),OFFSET([2]报价设置!$B$1,$A17,COLUMN([2]报价设置!C16)-2,1,1),"")</f>
        <v>#REF!</v>
      </c>
      <c r="C17" s="121" t="e">
        <f ca="1">IF(AND(ISNUMBER($A17),$A17&gt;0),OFFSET([2]初次报价汇总!$E$5,A17,0,1,1),"")</f>
        <v>#REF!</v>
      </c>
      <c r="D17" s="121"/>
      <c r="E17" s="121"/>
      <c r="F17" s="121"/>
      <c r="G17" s="121"/>
      <c r="H17" s="122"/>
    </row>
    <row r="19" ht="25.5" spans="1:8">
      <c r="A19" s="124"/>
      <c r="B19" s="124"/>
      <c r="C19" s="124"/>
      <c r="D19" s="124"/>
      <c r="E19" s="124"/>
      <c r="F19" s="124"/>
      <c r="G19" s="124"/>
      <c r="H19" s="124"/>
    </row>
    <row r="20" spans="1:8">
      <c r="A20" s="125"/>
      <c r="B20" s="125"/>
      <c r="C20" s="125"/>
      <c r="D20" s="125"/>
      <c r="E20" s="125"/>
      <c r="F20" s="125"/>
      <c r="G20" s="126"/>
      <c r="H20" s="125"/>
    </row>
    <row r="21" spans="1:8">
      <c r="A21" s="127"/>
      <c r="B21" s="128"/>
      <c r="C21" s="128"/>
      <c r="D21" s="128"/>
      <c r="E21" s="128"/>
      <c r="F21" s="128"/>
      <c r="G21" s="129"/>
      <c r="H21" s="130"/>
    </row>
    <row r="22" spans="1:8">
      <c r="A22" s="128"/>
      <c r="B22" s="128"/>
      <c r="C22" s="128"/>
      <c r="D22" s="128"/>
      <c r="E22" s="128"/>
      <c r="F22" s="128"/>
      <c r="G22" s="129"/>
      <c r="H22" s="131"/>
    </row>
    <row r="23" spans="1:8">
      <c r="A23" s="128"/>
      <c r="B23" s="128"/>
      <c r="C23" s="128"/>
      <c r="D23" s="128"/>
      <c r="E23" s="128"/>
      <c r="F23" s="128"/>
      <c r="G23" s="132"/>
      <c r="H23" s="133"/>
    </row>
    <row r="24" spans="1:8">
      <c r="A24" s="128"/>
      <c r="B24" s="128"/>
      <c r="C24" s="128"/>
      <c r="D24" s="128"/>
      <c r="E24" s="128"/>
      <c r="F24" s="128"/>
      <c r="G24" s="132"/>
      <c r="H24" s="133"/>
    </row>
    <row r="25" spans="1:8">
      <c r="A25" s="128"/>
      <c r="B25" s="128"/>
      <c r="C25" s="128"/>
      <c r="D25" s="128"/>
      <c r="E25" s="128"/>
      <c r="F25" s="128"/>
      <c r="G25" s="132"/>
      <c r="H25" s="133"/>
    </row>
    <row r="26" spans="1:8">
      <c r="A26" s="128"/>
      <c r="B26" s="128"/>
      <c r="C26" s="128"/>
      <c r="D26" s="128"/>
      <c r="E26" s="128"/>
      <c r="F26" s="128"/>
      <c r="G26" s="132"/>
      <c r="H26" s="133"/>
    </row>
    <row r="27" spans="1:8">
      <c r="A27" s="128"/>
      <c r="B27" s="128"/>
      <c r="C27" s="128"/>
      <c r="D27" s="128"/>
      <c r="E27" s="128"/>
      <c r="F27" s="128"/>
      <c r="G27" s="132"/>
      <c r="H27" s="133"/>
    </row>
    <row r="28" spans="1:8">
      <c r="A28" s="128"/>
      <c r="B28" s="128"/>
      <c r="C28" s="128"/>
      <c r="D28" s="128"/>
      <c r="E28" s="128"/>
      <c r="F28" s="128"/>
      <c r="G28" s="132"/>
      <c r="H28" s="133"/>
    </row>
    <row r="29" spans="1:8">
      <c r="A29" s="128"/>
      <c r="B29" s="128"/>
      <c r="C29" s="128"/>
      <c r="D29" s="128"/>
      <c r="E29" s="128"/>
      <c r="F29" s="128"/>
      <c r="G29" s="132"/>
      <c r="H29" s="133"/>
    </row>
    <row r="30" spans="1:8">
      <c r="A30" s="128"/>
      <c r="B30" s="128"/>
      <c r="C30" s="128"/>
      <c r="D30" s="128"/>
      <c r="E30" s="128"/>
      <c r="F30" s="128"/>
      <c r="G30" s="132"/>
      <c r="H30" s="133"/>
    </row>
    <row r="31" spans="1:8">
      <c r="A31" s="128"/>
      <c r="B31" s="128"/>
      <c r="C31" s="128"/>
      <c r="D31" s="128"/>
      <c r="E31" s="128"/>
      <c r="F31" s="128"/>
      <c r="G31" s="132"/>
      <c r="H31" s="133"/>
    </row>
    <row r="32" spans="1:8">
      <c r="A32" s="128"/>
      <c r="B32" s="128"/>
      <c r="C32" s="128"/>
      <c r="D32" s="128"/>
      <c r="E32" s="128"/>
      <c r="F32" s="128"/>
      <c r="G32" s="132"/>
      <c r="H32" s="133"/>
    </row>
    <row r="33" spans="1:8">
      <c r="A33" s="128"/>
      <c r="B33" s="128"/>
      <c r="C33" s="128"/>
      <c r="D33" s="128"/>
      <c r="E33" s="128"/>
      <c r="F33" s="128"/>
      <c r="G33" s="132"/>
      <c r="H33" s="133"/>
    </row>
    <row r="34" spans="1:8">
      <c r="A34" s="128"/>
      <c r="B34" s="128"/>
      <c r="C34" s="128"/>
      <c r="D34" s="128"/>
      <c r="E34" s="128"/>
      <c r="F34" s="128"/>
      <c r="G34" s="132"/>
      <c r="H34" s="133"/>
    </row>
    <row r="35" spans="1:8">
      <c r="A35" s="128"/>
      <c r="B35" s="128"/>
      <c r="C35" s="128"/>
      <c r="D35" s="128"/>
      <c r="E35" s="128"/>
      <c r="F35" s="128"/>
      <c r="G35" s="132"/>
      <c r="H35" s="133"/>
    </row>
  </sheetData>
  <mergeCells count="13">
    <mergeCell ref="A1:H1"/>
    <mergeCell ref="A19:H19"/>
    <mergeCell ref="A4:A5"/>
    <mergeCell ref="A21:A22"/>
    <mergeCell ref="B4:B5"/>
    <mergeCell ref="B21:B22"/>
    <mergeCell ref="C4:C5"/>
    <mergeCell ref="D4:D5"/>
    <mergeCell ref="E4:E5"/>
    <mergeCell ref="F4:F5"/>
    <mergeCell ref="G4:G5"/>
    <mergeCell ref="H4:H5"/>
    <mergeCell ref="H21:H22"/>
  </mergeCells>
  <pageMargins left="0.747916666666667" right="0.354166666666667" top="0.529166666666667" bottom="1.43888888888889" header="0.409027777777778" footer="0.56875"/>
  <pageSetup paperSize="9" orientation="landscape" verticalDpi="300"/>
  <headerFooter alignWithMargins="0">
    <oddFooter>&amp;L&amp;"仿宋_GB2312,常规"谈判小组签名:&amp;"宋体,常规"&amp;R&amp;"仿宋_GB2312,常规"&amp;10广东平正招标采购服务有限公司广州分公司  编制</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zoomScale="80" zoomScaleNormal="80" topLeftCell="A4" workbookViewId="0">
      <selection activeCell="H2" sqref="H2"/>
    </sheetView>
  </sheetViews>
  <sheetFormatPr defaultColWidth="9" defaultRowHeight="14.25"/>
  <cols>
    <col min="1" max="1" width="56.5833333333333" customWidth="1"/>
    <col min="2" max="2" width="6.375" customWidth="1"/>
    <col min="3" max="3" width="6.125" customWidth="1"/>
    <col min="4" max="4" width="22.95" customWidth="1"/>
    <col min="5" max="5" width="0.441666666666667" customWidth="1"/>
    <col min="6" max="6" width="15.625" customWidth="1"/>
    <col min="7" max="7" width="5.90833333333333" customWidth="1"/>
    <col min="8" max="8" width="23.4083333333333" customWidth="1"/>
    <col min="9" max="9" width="5.675" hidden="1" customWidth="1"/>
    <col min="10" max="10" width="15.625" customWidth="1"/>
    <col min="11" max="11" width="6.35833333333333" customWidth="1"/>
    <col min="12" max="12" width="15.625" customWidth="1"/>
    <col min="13" max="13" width="5.21666666666667" customWidth="1"/>
  </cols>
  <sheetData>
    <row r="1" ht="79" customHeight="1" spans="1:13">
      <c r="A1" s="55" t="s">
        <v>55</v>
      </c>
      <c r="B1" s="55"/>
      <c r="C1" s="55"/>
      <c r="D1" s="55"/>
      <c r="E1" s="55"/>
      <c r="F1" s="55"/>
      <c r="G1" s="55"/>
      <c r="H1" s="55"/>
      <c r="I1" s="55"/>
      <c r="J1" s="55"/>
      <c r="K1" s="55"/>
      <c r="L1" s="55"/>
      <c r="M1" s="55"/>
    </row>
    <row r="2" ht="53" customHeight="1" spans="1:12">
      <c r="A2" s="56" t="str">
        <f>"项目名称："&amp;设置!D2</f>
        <v>项目名称：跳磴镇病媒生物防制项目</v>
      </c>
      <c r="B2" s="56"/>
      <c r="C2" s="56"/>
      <c r="D2" s="56"/>
      <c r="E2" s="57" t="str">
        <f>"项目编号:"&amp;设置!D3</f>
        <v>项目编号:\</v>
      </c>
      <c r="F2" s="57"/>
      <c r="G2" s="57"/>
      <c r="H2" s="57"/>
      <c r="I2" s="57"/>
      <c r="J2" s="57"/>
      <c r="K2" s="57"/>
      <c r="L2" s="57"/>
    </row>
    <row r="3" ht="62" customHeight="1" spans="1:12">
      <c r="A3" s="58" t="str">
        <f>"开标地点:"&amp;设置!D4</f>
        <v>开标地点:重庆市大渡口区跳磴镇人民政府</v>
      </c>
      <c r="B3" s="58"/>
      <c r="C3" s="58"/>
      <c r="D3" s="58"/>
      <c r="E3" s="56" t="str">
        <f>"开标日期："&amp;设置!D5</f>
        <v>开标日期：2025年10月30上午9：30</v>
      </c>
      <c r="F3" s="56"/>
      <c r="G3" s="56"/>
      <c r="H3" s="56"/>
      <c r="I3" s="56"/>
      <c r="J3" s="56"/>
      <c r="K3" s="56"/>
      <c r="L3" s="56"/>
    </row>
    <row r="4" ht="24.95" customHeight="1" spans="1:13">
      <c r="A4" s="59" t="s">
        <v>15</v>
      </c>
      <c r="B4" s="59"/>
      <c r="C4" s="59"/>
      <c r="D4" s="60">
        <v>1</v>
      </c>
      <c r="E4" s="61"/>
      <c r="F4" s="60">
        <v>2</v>
      </c>
      <c r="G4" s="61"/>
      <c r="H4" s="60">
        <v>3</v>
      </c>
      <c r="I4" s="61"/>
      <c r="J4" s="60">
        <v>4</v>
      </c>
      <c r="K4" s="61"/>
      <c r="L4" s="60">
        <v>5</v>
      </c>
      <c r="M4" s="61"/>
    </row>
    <row r="5" ht="117" customHeight="1" spans="1:13">
      <c r="A5" s="62" t="s">
        <v>56</v>
      </c>
      <c r="B5" s="62"/>
      <c r="C5" s="62"/>
      <c r="D5" s="63" t="str">
        <f>设置!D7</f>
        <v>重庆新天地有害生物防治有限公司</v>
      </c>
      <c r="E5" s="63"/>
      <c r="F5" s="63" t="str">
        <f>设置!D8</f>
        <v>重庆利铭有害生物防制有限公司</v>
      </c>
      <c r="G5" s="63"/>
      <c r="H5" s="63" t="s">
        <v>12</v>
      </c>
      <c r="I5" s="63"/>
      <c r="J5" s="63" t="s">
        <v>34</v>
      </c>
      <c r="K5" s="63"/>
      <c r="L5" s="63"/>
      <c r="M5" s="63"/>
    </row>
    <row r="6" ht="69" customHeight="1" spans="1:13">
      <c r="A6" s="64" t="s">
        <v>57</v>
      </c>
      <c r="B6" s="65" t="s">
        <v>58</v>
      </c>
      <c r="C6" s="66" t="s">
        <v>59</v>
      </c>
      <c r="D6" s="67">
        <v>14</v>
      </c>
      <c r="E6" s="68"/>
      <c r="F6" s="67">
        <v>9</v>
      </c>
      <c r="G6" s="68"/>
      <c r="H6" s="67">
        <v>10</v>
      </c>
      <c r="I6" s="68"/>
      <c r="J6" s="67">
        <v>9</v>
      </c>
      <c r="K6" s="68"/>
      <c r="L6" s="67"/>
      <c r="M6" s="68"/>
    </row>
    <row r="7" ht="64" customHeight="1" spans="1:13">
      <c r="A7" s="69"/>
      <c r="B7" s="70"/>
      <c r="C7" s="66" t="s">
        <v>60</v>
      </c>
      <c r="D7" s="67">
        <v>14</v>
      </c>
      <c r="E7" s="68"/>
      <c r="F7" s="67">
        <v>9</v>
      </c>
      <c r="G7" s="68"/>
      <c r="H7" s="67">
        <v>10</v>
      </c>
      <c r="I7" s="68"/>
      <c r="J7" s="67">
        <v>9</v>
      </c>
      <c r="K7" s="68"/>
      <c r="L7" s="67"/>
      <c r="M7" s="68"/>
    </row>
    <row r="8" ht="104" customHeight="1" spans="1:13">
      <c r="A8" s="71"/>
      <c r="B8" s="72"/>
      <c r="C8" s="66" t="s">
        <v>61</v>
      </c>
      <c r="D8" s="67">
        <v>14</v>
      </c>
      <c r="E8" s="68"/>
      <c r="F8" s="67">
        <v>9</v>
      </c>
      <c r="G8" s="68"/>
      <c r="H8" s="67">
        <v>10</v>
      </c>
      <c r="I8" s="68"/>
      <c r="J8" s="67">
        <v>9</v>
      </c>
      <c r="K8" s="68"/>
      <c r="L8" s="67"/>
      <c r="M8" s="68"/>
    </row>
    <row r="9" ht="120" customHeight="1" spans="1:13">
      <c r="A9" s="73" t="s">
        <v>62</v>
      </c>
      <c r="B9" s="70" t="s">
        <v>63</v>
      </c>
      <c r="C9" s="66" t="s">
        <v>59</v>
      </c>
      <c r="D9" s="67">
        <v>19</v>
      </c>
      <c r="E9" s="68"/>
      <c r="F9" s="67">
        <v>15</v>
      </c>
      <c r="G9" s="68"/>
      <c r="H9" s="67">
        <v>14</v>
      </c>
      <c r="I9" s="68"/>
      <c r="J9" s="67">
        <v>16</v>
      </c>
      <c r="K9" s="68"/>
      <c r="L9" s="67"/>
      <c r="M9" s="68"/>
    </row>
    <row r="10" ht="120" customHeight="1" spans="1:13">
      <c r="A10" s="74"/>
      <c r="B10" s="70"/>
      <c r="C10" s="66" t="s">
        <v>60</v>
      </c>
      <c r="D10" s="67">
        <v>19</v>
      </c>
      <c r="E10" s="68"/>
      <c r="F10" s="67">
        <v>15</v>
      </c>
      <c r="G10" s="68"/>
      <c r="H10" s="67">
        <v>14</v>
      </c>
      <c r="I10" s="68"/>
      <c r="J10" s="67">
        <v>17</v>
      </c>
      <c r="K10" s="68"/>
      <c r="L10" s="67"/>
      <c r="M10" s="68"/>
    </row>
    <row r="11" ht="120" customHeight="1" spans="1:13">
      <c r="A11" s="75"/>
      <c r="B11" s="72"/>
      <c r="C11" s="66" t="s">
        <v>61</v>
      </c>
      <c r="D11" s="67">
        <v>19</v>
      </c>
      <c r="E11" s="68"/>
      <c r="F11" s="67">
        <v>16</v>
      </c>
      <c r="G11" s="68"/>
      <c r="H11" s="67">
        <v>15</v>
      </c>
      <c r="I11" s="68"/>
      <c r="J11" s="67">
        <v>17</v>
      </c>
      <c r="K11" s="68"/>
      <c r="L11" s="67"/>
      <c r="M11" s="68"/>
    </row>
    <row r="12" ht="107" customHeight="1" spans="1:13">
      <c r="A12" s="76" t="s">
        <v>64</v>
      </c>
      <c r="B12" s="70" t="s">
        <v>65</v>
      </c>
      <c r="C12" s="66" t="s">
        <v>59</v>
      </c>
      <c r="D12" s="67">
        <v>4</v>
      </c>
      <c r="E12" s="68"/>
      <c r="F12" s="67">
        <v>2</v>
      </c>
      <c r="G12" s="68"/>
      <c r="H12" s="67">
        <v>2</v>
      </c>
      <c r="I12" s="68"/>
      <c r="J12" s="67">
        <v>4</v>
      </c>
      <c r="K12" s="68"/>
      <c r="L12" s="67"/>
      <c r="M12" s="68"/>
    </row>
    <row r="13" ht="98" customHeight="1" spans="1:13">
      <c r="A13" s="77"/>
      <c r="B13" s="70"/>
      <c r="C13" s="66" t="s">
        <v>60</v>
      </c>
      <c r="D13" s="67">
        <v>5</v>
      </c>
      <c r="E13" s="68"/>
      <c r="F13" s="67">
        <v>2</v>
      </c>
      <c r="G13" s="68"/>
      <c r="H13" s="67">
        <v>2</v>
      </c>
      <c r="I13" s="68"/>
      <c r="J13" s="67">
        <v>4</v>
      </c>
      <c r="K13" s="68"/>
      <c r="L13" s="67"/>
      <c r="M13" s="68"/>
    </row>
    <row r="14" ht="129" customHeight="1" spans="1:13">
      <c r="A14" s="77"/>
      <c r="B14" s="70"/>
      <c r="C14" s="66" t="s">
        <v>61</v>
      </c>
      <c r="D14" s="67">
        <v>5</v>
      </c>
      <c r="E14" s="68"/>
      <c r="F14" s="67">
        <v>3</v>
      </c>
      <c r="G14" s="68"/>
      <c r="H14" s="67">
        <v>3</v>
      </c>
      <c r="I14" s="68"/>
      <c r="J14" s="67">
        <v>4</v>
      </c>
      <c r="K14" s="68"/>
      <c r="L14" s="67"/>
      <c r="M14" s="68"/>
    </row>
    <row r="15" ht="50" customHeight="1" spans="1:13">
      <c r="A15" s="78" t="s">
        <v>66</v>
      </c>
      <c r="B15" s="70" t="s">
        <v>67</v>
      </c>
      <c r="C15" s="66" t="s">
        <v>59</v>
      </c>
      <c r="D15" s="67">
        <v>4</v>
      </c>
      <c r="E15" s="68"/>
      <c r="F15" s="67">
        <v>3</v>
      </c>
      <c r="G15" s="68"/>
      <c r="H15" s="67">
        <v>2</v>
      </c>
      <c r="I15" s="68"/>
      <c r="J15" s="67">
        <v>4</v>
      </c>
      <c r="K15" s="68"/>
      <c r="L15" s="67"/>
      <c r="M15" s="68"/>
    </row>
    <row r="16" ht="51" customHeight="1" spans="1:13">
      <c r="A16" s="79"/>
      <c r="B16" s="70"/>
      <c r="C16" s="66" t="s">
        <v>60</v>
      </c>
      <c r="D16" s="67">
        <v>4</v>
      </c>
      <c r="E16" s="68"/>
      <c r="F16" s="67">
        <v>3</v>
      </c>
      <c r="G16" s="68"/>
      <c r="H16" s="67">
        <v>3</v>
      </c>
      <c r="I16" s="68"/>
      <c r="J16" s="67">
        <v>4</v>
      </c>
      <c r="K16" s="68"/>
      <c r="L16" s="67"/>
      <c r="M16" s="68"/>
    </row>
    <row r="17" ht="46" customHeight="1" spans="1:13">
      <c r="A17" s="79"/>
      <c r="B17" s="72"/>
      <c r="C17" s="66" t="s">
        <v>61</v>
      </c>
      <c r="D17" s="67">
        <v>4</v>
      </c>
      <c r="E17" s="68"/>
      <c r="F17" s="67">
        <v>2</v>
      </c>
      <c r="G17" s="68"/>
      <c r="H17" s="67">
        <v>2</v>
      </c>
      <c r="I17" s="68"/>
      <c r="J17" s="67">
        <v>3</v>
      </c>
      <c r="K17" s="68"/>
      <c r="L17" s="67"/>
      <c r="M17" s="68"/>
    </row>
    <row r="18" ht="111" customHeight="1" spans="1:13">
      <c r="A18" s="80" t="s">
        <v>68</v>
      </c>
      <c r="B18" s="81" t="s">
        <v>67</v>
      </c>
      <c r="C18" s="66" t="s">
        <v>59</v>
      </c>
      <c r="D18" s="67">
        <v>4</v>
      </c>
      <c r="E18" s="68"/>
      <c r="F18" s="67">
        <v>3</v>
      </c>
      <c r="G18" s="68"/>
      <c r="H18" s="67">
        <v>3</v>
      </c>
      <c r="I18" s="68"/>
      <c r="J18" s="67">
        <v>3</v>
      </c>
      <c r="K18" s="68"/>
      <c r="L18" s="67"/>
      <c r="M18" s="68"/>
    </row>
    <row r="19" ht="125" customHeight="1" spans="1:13">
      <c r="A19" s="82"/>
      <c r="B19" s="81"/>
      <c r="C19" s="66" t="s">
        <v>60</v>
      </c>
      <c r="D19" s="67">
        <v>4</v>
      </c>
      <c r="E19" s="68"/>
      <c r="F19" s="67">
        <v>3</v>
      </c>
      <c r="G19" s="68"/>
      <c r="H19" s="67">
        <v>3</v>
      </c>
      <c r="I19" s="68"/>
      <c r="J19" s="67">
        <v>4</v>
      </c>
      <c r="K19" s="68"/>
      <c r="L19" s="67"/>
      <c r="M19" s="68"/>
    </row>
    <row r="20" ht="132" customHeight="1" spans="1:13">
      <c r="A20" s="83"/>
      <c r="B20" s="84"/>
      <c r="C20" s="66" t="s">
        <v>61</v>
      </c>
      <c r="D20" s="67">
        <v>4</v>
      </c>
      <c r="E20" s="68"/>
      <c r="F20" s="67">
        <v>3</v>
      </c>
      <c r="G20" s="68"/>
      <c r="H20" s="67">
        <v>3</v>
      </c>
      <c r="I20" s="68"/>
      <c r="J20" s="67">
        <v>4</v>
      </c>
      <c r="K20" s="68"/>
      <c r="L20" s="67"/>
      <c r="M20" s="68"/>
    </row>
    <row r="21" ht="48" customHeight="1" spans="1:13">
      <c r="A21" s="85" t="s">
        <v>69</v>
      </c>
      <c r="B21" s="81" t="s">
        <v>70</v>
      </c>
      <c r="C21" s="86"/>
      <c r="D21" s="67">
        <v>2</v>
      </c>
      <c r="E21" s="68"/>
      <c r="F21" s="67">
        <v>2</v>
      </c>
      <c r="G21" s="68"/>
      <c r="H21" s="67">
        <v>2</v>
      </c>
      <c r="I21" s="68"/>
      <c r="J21" s="67">
        <v>2</v>
      </c>
      <c r="K21" s="68"/>
      <c r="L21" s="67"/>
      <c r="M21" s="68"/>
    </row>
    <row r="22" ht="48" customHeight="1" spans="1:13">
      <c r="A22" s="70"/>
      <c r="B22" s="81"/>
      <c r="C22" s="86"/>
      <c r="D22" s="67">
        <v>2</v>
      </c>
      <c r="E22" s="68"/>
      <c r="F22" s="67">
        <v>2</v>
      </c>
      <c r="G22" s="68"/>
      <c r="H22" s="67">
        <v>2</v>
      </c>
      <c r="I22" s="68"/>
      <c r="J22" s="67">
        <v>2</v>
      </c>
      <c r="K22" s="68"/>
      <c r="L22" s="67"/>
      <c r="M22" s="68"/>
    </row>
    <row r="23" ht="48" customHeight="1" spans="1:13">
      <c r="A23" s="72"/>
      <c r="B23" s="84"/>
      <c r="C23" s="86"/>
      <c r="D23" s="67">
        <v>2</v>
      </c>
      <c r="E23" s="68"/>
      <c r="F23" s="67">
        <v>2</v>
      </c>
      <c r="G23" s="68"/>
      <c r="H23" s="67">
        <v>2</v>
      </c>
      <c r="I23" s="68"/>
      <c r="J23" s="67">
        <v>2</v>
      </c>
      <c r="K23" s="68"/>
      <c r="L23" s="67"/>
      <c r="M23" s="68"/>
    </row>
    <row r="24" ht="48" customHeight="1" spans="1:13">
      <c r="A24" s="87" t="s">
        <v>71</v>
      </c>
      <c r="B24" s="86"/>
      <c r="C24" s="86"/>
      <c r="D24" s="88">
        <v>47.67</v>
      </c>
      <c r="E24" s="88"/>
      <c r="F24" s="88">
        <v>34.33</v>
      </c>
      <c r="G24" s="88"/>
      <c r="H24" s="88">
        <v>34</v>
      </c>
      <c r="I24" s="88"/>
      <c r="J24" s="67">
        <v>39</v>
      </c>
      <c r="K24" s="68"/>
      <c r="L24" s="88"/>
      <c r="M24" s="88"/>
    </row>
    <row r="25" ht="24.95" customHeight="1" spans="1:13">
      <c r="A25" s="89"/>
      <c r="B25" s="90"/>
      <c r="C25" s="90"/>
      <c r="D25" s="91"/>
      <c r="E25" s="91"/>
      <c r="F25" s="90"/>
      <c r="G25" s="91"/>
      <c r="H25" s="91"/>
      <c r="I25" s="95"/>
      <c r="J25" s="95"/>
      <c r="K25" s="95"/>
      <c r="L25" s="95"/>
      <c r="M25" s="95"/>
    </row>
    <row r="26" ht="32.1" customHeight="1" spans="1:13">
      <c r="A26" s="92" t="s">
        <v>72</v>
      </c>
      <c r="B26" s="92"/>
      <c r="C26" s="92"/>
      <c r="D26" s="92"/>
      <c r="E26" s="92"/>
      <c r="F26" s="92"/>
      <c r="G26" s="92"/>
      <c r="H26" s="92"/>
      <c r="I26" s="92"/>
      <c r="J26" s="92"/>
      <c r="K26" s="92"/>
      <c r="L26" s="92"/>
      <c r="M26" s="92"/>
    </row>
    <row r="27" ht="18.75" spans="1:13">
      <c r="A27" s="93"/>
      <c r="B27" s="93"/>
      <c r="C27" s="93"/>
      <c r="D27" s="93"/>
      <c r="E27" s="93"/>
      <c r="F27" s="93"/>
      <c r="G27" s="93"/>
      <c r="H27" s="93"/>
      <c r="I27" s="93"/>
      <c r="J27" s="93"/>
      <c r="K27" s="93"/>
      <c r="L27" s="93"/>
      <c r="M27" s="93"/>
    </row>
    <row r="28" ht="18.75" spans="1:13">
      <c r="A28" s="93"/>
      <c r="B28" s="93"/>
      <c r="C28" s="93"/>
      <c r="D28" s="93"/>
      <c r="E28" s="93"/>
      <c r="F28" s="93"/>
      <c r="G28" s="93"/>
      <c r="H28" s="93"/>
      <c r="I28" s="93"/>
      <c r="J28" s="93"/>
      <c r="K28" s="93"/>
      <c r="L28" s="93"/>
      <c r="M28" s="93"/>
    </row>
    <row r="29" ht="42" customHeight="1" spans="1:13">
      <c r="A29" s="94" t="s">
        <v>73</v>
      </c>
      <c r="B29" s="94"/>
      <c r="C29" s="94"/>
      <c r="D29" s="94"/>
      <c r="E29" s="94"/>
      <c r="F29" s="94"/>
      <c r="G29" s="94"/>
      <c r="H29" s="94"/>
      <c r="I29" s="93"/>
      <c r="J29" s="93"/>
      <c r="K29" s="93"/>
      <c r="L29" s="93"/>
      <c r="M29" s="93"/>
    </row>
  </sheetData>
  <mergeCells count="126">
    <mergeCell ref="A1:M1"/>
    <mergeCell ref="A2:D2"/>
    <mergeCell ref="A3:D3"/>
    <mergeCell ref="E3:L3"/>
    <mergeCell ref="A4:C4"/>
    <mergeCell ref="D4:E4"/>
    <mergeCell ref="F4:G4"/>
    <mergeCell ref="H4:I4"/>
    <mergeCell ref="J4:K4"/>
    <mergeCell ref="L4:M4"/>
    <mergeCell ref="A5:C5"/>
    <mergeCell ref="D5:E5"/>
    <mergeCell ref="F5:G5"/>
    <mergeCell ref="H5:I5"/>
    <mergeCell ref="J5:K5"/>
    <mergeCell ref="L5:M5"/>
    <mergeCell ref="D6:E6"/>
    <mergeCell ref="F6:G6"/>
    <mergeCell ref="H6:I6"/>
    <mergeCell ref="J6:K6"/>
    <mergeCell ref="L6:M6"/>
    <mergeCell ref="D7:E7"/>
    <mergeCell ref="F7:G7"/>
    <mergeCell ref="H7:I7"/>
    <mergeCell ref="J7:K7"/>
    <mergeCell ref="L7:M7"/>
    <mergeCell ref="D8:E8"/>
    <mergeCell ref="F8:G8"/>
    <mergeCell ref="H8:I8"/>
    <mergeCell ref="J8:K8"/>
    <mergeCell ref="L8:M8"/>
    <mergeCell ref="D9:E9"/>
    <mergeCell ref="F9:G9"/>
    <mergeCell ref="H9:I9"/>
    <mergeCell ref="J9:K9"/>
    <mergeCell ref="L9:M9"/>
    <mergeCell ref="D10:E10"/>
    <mergeCell ref="F10:G10"/>
    <mergeCell ref="H10:I10"/>
    <mergeCell ref="J10:K10"/>
    <mergeCell ref="L10:M10"/>
    <mergeCell ref="D11:E11"/>
    <mergeCell ref="F11:G11"/>
    <mergeCell ref="H11:I11"/>
    <mergeCell ref="J11:K11"/>
    <mergeCell ref="L11:M11"/>
    <mergeCell ref="D12:E12"/>
    <mergeCell ref="F12:G12"/>
    <mergeCell ref="H12:I12"/>
    <mergeCell ref="J12:K12"/>
    <mergeCell ref="L12:M12"/>
    <mergeCell ref="D13:E13"/>
    <mergeCell ref="F13:G13"/>
    <mergeCell ref="H13:I13"/>
    <mergeCell ref="J13:K13"/>
    <mergeCell ref="L13:M13"/>
    <mergeCell ref="D14:E14"/>
    <mergeCell ref="F14:G14"/>
    <mergeCell ref="H14:I14"/>
    <mergeCell ref="J14:K14"/>
    <mergeCell ref="L14:M14"/>
    <mergeCell ref="D15:E15"/>
    <mergeCell ref="F15:G15"/>
    <mergeCell ref="H15:I15"/>
    <mergeCell ref="J15:K15"/>
    <mergeCell ref="L15:M15"/>
    <mergeCell ref="D16:E16"/>
    <mergeCell ref="F16:G16"/>
    <mergeCell ref="H16:I16"/>
    <mergeCell ref="J16:K16"/>
    <mergeCell ref="L16:M16"/>
    <mergeCell ref="D17:E17"/>
    <mergeCell ref="F17:G17"/>
    <mergeCell ref="H17:I17"/>
    <mergeCell ref="J17:K17"/>
    <mergeCell ref="L17:M17"/>
    <mergeCell ref="D18:E18"/>
    <mergeCell ref="F18:G18"/>
    <mergeCell ref="H18:I18"/>
    <mergeCell ref="J18:K18"/>
    <mergeCell ref="L18:M18"/>
    <mergeCell ref="D19:E19"/>
    <mergeCell ref="F19:G19"/>
    <mergeCell ref="H19:I19"/>
    <mergeCell ref="J19:K19"/>
    <mergeCell ref="L19:M19"/>
    <mergeCell ref="D20:E20"/>
    <mergeCell ref="F20:G20"/>
    <mergeCell ref="H20:I20"/>
    <mergeCell ref="J20:K20"/>
    <mergeCell ref="L20:M20"/>
    <mergeCell ref="D21:E21"/>
    <mergeCell ref="F21:G21"/>
    <mergeCell ref="H21:I21"/>
    <mergeCell ref="J21:K21"/>
    <mergeCell ref="L21:M21"/>
    <mergeCell ref="D22:E22"/>
    <mergeCell ref="F22:G22"/>
    <mergeCell ref="H22:I22"/>
    <mergeCell ref="J22:K22"/>
    <mergeCell ref="L22:M22"/>
    <mergeCell ref="D23:E23"/>
    <mergeCell ref="F23:G23"/>
    <mergeCell ref="H23:I23"/>
    <mergeCell ref="J23:K23"/>
    <mergeCell ref="L23:M23"/>
    <mergeCell ref="A24:C24"/>
    <mergeCell ref="D24:E24"/>
    <mergeCell ref="F24:G24"/>
    <mergeCell ref="H24:I24"/>
    <mergeCell ref="J24:K24"/>
    <mergeCell ref="L24:M24"/>
    <mergeCell ref="A26:M26"/>
    <mergeCell ref="A29:H29"/>
    <mergeCell ref="A6:A8"/>
    <mergeCell ref="A9:A11"/>
    <mergeCell ref="A12:A14"/>
    <mergeCell ref="A15:A17"/>
    <mergeCell ref="A18:A20"/>
    <mergeCell ref="A21:A23"/>
    <mergeCell ref="B6:B8"/>
    <mergeCell ref="B9:B11"/>
    <mergeCell ref="B12:B14"/>
    <mergeCell ref="B15:B17"/>
    <mergeCell ref="B18:B20"/>
    <mergeCell ref="B21:B23"/>
  </mergeCells>
  <pageMargins left="0.75" right="0.75" top="0.55" bottom="0.590277777777778" header="0.511805555555556" footer="0.511805555555556"/>
  <pageSetup paperSize="9" scale="6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showGridLines="0" workbookViewId="0">
      <selection activeCell="I2" sqref="I2"/>
    </sheetView>
  </sheetViews>
  <sheetFormatPr defaultColWidth="9" defaultRowHeight="14.25"/>
  <cols>
    <col min="1" max="1" width="27.35" customWidth="1"/>
    <col min="2" max="2" width="11.4333333333333" customWidth="1"/>
    <col min="3" max="3" width="13.5416666666667" customWidth="1"/>
    <col min="4" max="4" width="8.375" customWidth="1"/>
    <col min="5" max="5" width="12.425" customWidth="1"/>
    <col min="6" max="6" width="9.5" customWidth="1"/>
    <col min="7" max="7" width="9.33333333333333" customWidth="1"/>
    <col min="9" max="9" width="9.95833333333333" customWidth="1"/>
  </cols>
  <sheetData>
    <row r="1" ht="36" customHeight="1" spans="1:13">
      <c r="A1" s="10" t="s">
        <v>74</v>
      </c>
      <c r="B1" s="10"/>
      <c r="C1" s="10"/>
      <c r="D1" s="10"/>
      <c r="E1" s="10"/>
      <c r="F1" s="10"/>
      <c r="G1" s="10"/>
      <c r="H1" s="10"/>
      <c r="I1" s="10"/>
      <c r="J1" s="10"/>
      <c r="K1" s="10"/>
      <c r="L1" s="10"/>
      <c r="M1" s="10"/>
    </row>
    <row r="2" ht="47.25" customHeight="1" spans="1:6">
      <c r="A2" s="11" t="str">
        <f>"项目名称："&amp;设置!D2</f>
        <v>项目名称：跳磴镇病媒生物防制项目</v>
      </c>
      <c r="B2" s="11"/>
      <c r="C2" s="11"/>
      <c r="D2" s="11"/>
      <c r="E2" s="12" t="str">
        <f>"项目编号:"&amp;设置!D3</f>
        <v>项目编号:\</v>
      </c>
      <c r="F2" s="12"/>
    </row>
    <row r="3" ht="24.95" customHeight="1" spans="1:6">
      <c r="A3" s="12" t="str">
        <f>"开标地点:"&amp;设置!D4</f>
        <v>开标地点:重庆市大渡口区跳磴镇人民政府</v>
      </c>
      <c r="B3" s="12"/>
      <c r="C3" s="12"/>
      <c r="D3" s="12"/>
      <c r="E3" s="50" t="str">
        <f>"开标日期："&amp;设置!D5</f>
        <v>开标日期：2025年10月30上午9：30</v>
      </c>
      <c r="F3" s="50"/>
    </row>
    <row r="4" ht="42" customHeight="1" spans="1:13">
      <c r="A4" s="13" t="s">
        <v>15</v>
      </c>
      <c r="B4" s="13"/>
      <c r="C4" s="13"/>
      <c r="D4" s="14">
        <v>1</v>
      </c>
      <c r="E4" s="15"/>
      <c r="F4" s="14">
        <v>2</v>
      </c>
      <c r="G4" s="15"/>
      <c r="H4" s="14">
        <v>3</v>
      </c>
      <c r="I4" s="15"/>
      <c r="J4" s="14">
        <v>4</v>
      </c>
      <c r="K4" s="15"/>
      <c r="L4" s="14">
        <v>5</v>
      </c>
      <c r="M4" s="15"/>
    </row>
    <row r="5" ht="100" customHeight="1" spans="1:13">
      <c r="A5" s="39" t="s">
        <v>75</v>
      </c>
      <c r="B5" s="39"/>
      <c r="C5" s="39"/>
      <c r="D5" s="17" t="str">
        <f>设置!D7</f>
        <v>重庆新天地有害生物防治有限公司</v>
      </c>
      <c r="E5" s="17"/>
      <c r="F5" s="17" t="str">
        <f>设置!D8</f>
        <v>重庆利铭有害生物防制有限公司</v>
      </c>
      <c r="G5" s="17"/>
      <c r="H5" s="17" t="s">
        <v>12</v>
      </c>
      <c r="I5" s="17"/>
      <c r="J5" s="17" t="s">
        <v>34</v>
      </c>
      <c r="K5" s="17"/>
      <c r="L5" s="17"/>
      <c r="M5" s="17"/>
    </row>
    <row r="6" ht="82" customHeight="1" spans="1:13">
      <c r="A6" s="40" t="s">
        <v>76</v>
      </c>
      <c r="B6" s="16" t="s">
        <v>77</v>
      </c>
      <c r="C6" s="17" t="s">
        <v>59</v>
      </c>
      <c r="D6" s="17">
        <v>14</v>
      </c>
      <c r="E6" s="17"/>
      <c r="F6" s="31">
        <v>6</v>
      </c>
      <c r="G6" s="32"/>
      <c r="H6" s="19">
        <v>8</v>
      </c>
      <c r="I6" s="19"/>
      <c r="J6" s="19">
        <v>10</v>
      </c>
      <c r="K6" s="19"/>
      <c r="L6" s="19"/>
      <c r="M6" s="19"/>
    </row>
    <row r="7" ht="82" customHeight="1" spans="1:13">
      <c r="A7" s="41"/>
      <c r="B7" s="42"/>
      <c r="C7" s="17" t="s">
        <v>60</v>
      </c>
      <c r="D7" s="17">
        <v>14</v>
      </c>
      <c r="E7" s="17"/>
      <c r="F7" s="31">
        <v>4</v>
      </c>
      <c r="G7" s="32"/>
      <c r="H7" s="19">
        <v>8</v>
      </c>
      <c r="I7" s="19"/>
      <c r="J7" s="19">
        <v>8</v>
      </c>
      <c r="K7" s="19"/>
      <c r="L7" s="19"/>
      <c r="M7" s="19"/>
    </row>
    <row r="8" ht="82" customHeight="1" spans="1:13">
      <c r="A8" s="43"/>
      <c r="B8" s="44"/>
      <c r="C8" s="17" t="s">
        <v>61</v>
      </c>
      <c r="D8" s="17">
        <v>14</v>
      </c>
      <c r="E8" s="17"/>
      <c r="F8" s="31">
        <v>6</v>
      </c>
      <c r="G8" s="32"/>
      <c r="H8" s="19">
        <v>8</v>
      </c>
      <c r="I8" s="19"/>
      <c r="J8" s="19">
        <v>10</v>
      </c>
      <c r="K8" s="19"/>
      <c r="L8" s="19"/>
      <c r="M8" s="19"/>
    </row>
    <row r="9" ht="60" customHeight="1" spans="1:13">
      <c r="A9" s="51" t="s">
        <v>78</v>
      </c>
      <c r="B9" s="42" t="s">
        <v>79</v>
      </c>
      <c r="C9" s="17" t="s">
        <v>59</v>
      </c>
      <c r="D9" s="31">
        <v>8</v>
      </c>
      <c r="E9" s="52"/>
      <c r="F9" s="31">
        <v>8</v>
      </c>
      <c r="G9" s="32"/>
      <c r="H9" s="29">
        <v>8</v>
      </c>
      <c r="I9" s="35"/>
      <c r="J9" s="19">
        <v>8</v>
      </c>
      <c r="K9" s="19"/>
      <c r="L9" s="29"/>
      <c r="M9" s="35"/>
    </row>
    <row r="10" ht="60" customHeight="1" spans="1:13">
      <c r="A10" s="53"/>
      <c r="B10" s="42"/>
      <c r="C10" s="17" t="s">
        <v>60</v>
      </c>
      <c r="D10" s="31">
        <v>7</v>
      </c>
      <c r="E10" s="52"/>
      <c r="F10" s="31">
        <v>7</v>
      </c>
      <c r="G10" s="32"/>
      <c r="H10" s="31">
        <v>7</v>
      </c>
      <c r="I10" s="52"/>
      <c r="J10" s="19">
        <v>7</v>
      </c>
      <c r="K10" s="19"/>
      <c r="L10" s="31"/>
      <c r="M10" s="52"/>
    </row>
    <row r="11" ht="60" customHeight="1" spans="1:13">
      <c r="A11" s="54"/>
      <c r="B11" s="44"/>
      <c r="C11" s="17" t="s">
        <v>61</v>
      </c>
      <c r="D11" s="31">
        <v>8</v>
      </c>
      <c r="E11" s="52"/>
      <c r="F11" s="31">
        <v>7</v>
      </c>
      <c r="G11" s="32"/>
      <c r="H11" s="31">
        <v>7</v>
      </c>
      <c r="I11" s="52"/>
      <c r="J11" s="19">
        <v>7</v>
      </c>
      <c r="K11" s="19"/>
      <c r="L11" s="31"/>
      <c r="M11" s="52"/>
    </row>
    <row r="12" ht="100" customHeight="1" spans="1:13">
      <c r="A12" s="17" t="s">
        <v>80</v>
      </c>
      <c r="B12" s="13"/>
      <c r="C12" s="13"/>
      <c r="D12" s="30">
        <v>21.67</v>
      </c>
      <c r="E12" s="30"/>
      <c r="F12" s="30">
        <v>12.67</v>
      </c>
      <c r="G12" s="30"/>
      <c r="H12" s="30">
        <v>15.33</v>
      </c>
      <c r="I12" s="30"/>
      <c r="J12" s="19">
        <v>16.67</v>
      </c>
      <c r="K12" s="19"/>
      <c r="L12" s="36"/>
      <c r="M12" s="37"/>
    </row>
    <row r="13" ht="21" customHeight="1" spans="1:6">
      <c r="A13" s="45"/>
      <c r="B13" s="46"/>
      <c r="C13" s="46"/>
      <c r="D13" s="47"/>
      <c r="E13" s="47"/>
      <c r="F13" s="47"/>
    </row>
    <row r="14" ht="32.1" customHeight="1" spans="1:13">
      <c r="A14" s="48" t="s">
        <v>81</v>
      </c>
      <c r="B14" s="48"/>
      <c r="C14" s="48"/>
      <c r="D14" s="48"/>
      <c r="E14" s="48"/>
      <c r="F14" s="48"/>
      <c r="G14" s="48"/>
      <c r="H14" s="48"/>
      <c r="I14" s="48"/>
      <c r="J14" s="48"/>
      <c r="K14" s="48"/>
      <c r="L14" s="48"/>
      <c r="M14" s="48"/>
    </row>
    <row r="17" ht="42" customHeight="1" spans="1:6">
      <c r="A17" s="49" t="s">
        <v>82</v>
      </c>
      <c r="B17" s="49"/>
      <c r="C17" s="49"/>
      <c r="D17" s="49"/>
      <c r="E17" s="49"/>
      <c r="F17" s="49"/>
    </row>
    <row r="19" spans="10:10">
      <c r="J19" t="s">
        <v>83</v>
      </c>
    </row>
  </sheetData>
  <mergeCells count="58">
    <mergeCell ref="A1:M1"/>
    <mergeCell ref="A2:D2"/>
    <mergeCell ref="E2:F2"/>
    <mergeCell ref="A3:D3"/>
    <mergeCell ref="A4:C4"/>
    <mergeCell ref="D4:E4"/>
    <mergeCell ref="F4:G4"/>
    <mergeCell ref="H4:I4"/>
    <mergeCell ref="J4:K4"/>
    <mergeCell ref="L4:M4"/>
    <mergeCell ref="A5:C5"/>
    <mergeCell ref="D5:E5"/>
    <mergeCell ref="F5:G5"/>
    <mergeCell ref="H5:I5"/>
    <mergeCell ref="J5:K5"/>
    <mergeCell ref="L5:M5"/>
    <mergeCell ref="D6:E6"/>
    <mergeCell ref="F6:G6"/>
    <mergeCell ref="H6:I6"/>
    <mergeCell ref="J6:K6"/>
    <mergeCell ref="L6:M6"/>
    <mergeCell ref="D7:E7"/>
    <mergeCell ref="F7:G7"/>
    <mergeCell ref="H7:I7"/>
    <mergeCell ref="J7:K7"/>
    <mergeCell ref="L7:M7"/>
    <mergeCell ref="D8:E8"/>
    <mergeCell ref="F8:G8"/>
    <mergeCell ref="H8:I8"/>
    <mergeCell ref="J8:K8"/>
    <mergeCell ref="L8:M8"/>
    <mergeCell ref="D9:E9"/>
    <mergeCell ref="F9:G9"/>
    <mergeCell ref="H9:I9"/>
    <mergeCell ref="J9:K9"/>
    <mergeCell ref="L9:M9"/>
    <mergeCell ref="D10:E10"/>
    <mergeCell ref="F10:G10"/>
    <mergeCell ref="H10:I10"/>
    <mergeCell ref="J10:K10"/>
    <mergeCell ref="L10:M10"/>
    <mergeCell ref="D11:E11"/>
    <mergeCell ref="F11:G11"/>
    <mergeCell ref="H11:I11"/>
    <mergeCell ref="J11:K11"/>
    <mergeCell ref="L11:M11"/>
    <mergeCell ref="A12:C12"/>
    <mergeCell ref="D12:E12"/>
    <mergeCell ref="F12:G12"/>
    <mergeCell ref="H12:I12"/>
    <mergeCell ref="J12:K12"/>
    <mergeCell ref="L12:M12"/>
    <mergeCell ref="A14:M14"/>
    <mergeCell ref="A17:F17"/>
    <mergeCell ref="A6:A8"/>
    <mergeCell ref="A9:A11"/>
    <mergeCell ref="B6:B8"/>
    <mergeCell ref="B9:B11"/>
  </mergeCells>
  <pageMargins left="0.75" right="0.75" top="0.55" bottom="0.590277777777778" header="0.511805555555556" footer="0.511805555555556"/>
  <pageSetup paperSize="9" scale="75" orientation="landscape"/>
  <headerFooter/>
</worksheet>
</file>

<file path=docProps/app.xml><?xml version="1.0" encoding="utf-8"?>
<Properties xmlns="http://schemas.openxmlformats.org/officeDocument/2006/extended-properties" xmlns:vt="http://schemas.openxmlformats.org/officeDocument/2006/docPropsVTypes">
  <Company>zb</Company>
  <Application>Microsoft Macintosh Excel</Application>
  <HeadingPairs>
    <vt:vector size="2" baseType="variant">
      <vt:variant>
        <vt:lpstr>工作表</vt:lpstr>
      </vt:variant>
      <vt:variant>
        <vt:i4>13</vt:i4>
      </vt:variant>
    </vt:vector>
  </HeadingPairs>
  <TitlesOfParts>
    <vt:vector size="13" baseType="lpstr">
      <vt:lpstr>设置</vt:lpstr>
      <vt:lpstr>评委签到表 </vt:lpstr>
      <vt:lpstr>参会人员</vt:lpstr>
      <vt:lpstr>初审汇总</vt:lpstr>
      <vt:lpstr>初审表</vt:lpstr>
      <vt:lpstr>初审汇总表</vt:lpstr>
      <vt:lpstr>高新技术加分表</vt:lpstr>
      <vt:lpstr>技术部分评审表</vt:lpstr>
      <vt:lpstr>商务部分评审表</vt:lpstr>
      <vt:lpstr>政策加分项评审表</vt:lpstr>
      <vt:lpstr>评审汇总表</vt:lpstr>
      <vt:lpstr>报告</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lxg</dc:creator>
  <cp:lastModifiedBy>得之我幸，失之我命</cp:lastModifiedBy>
  <dcterms:created xsi:type="dcterms:W3CDTF">2016-10-21T09:41:00Z</dcterms:created>
  <cp:lastPrinted>2020-12-10T01:36:00Z</cp:lastPrinted>
  <dcterms:modified xsi:type="dcterms:W3CDTF">2025-10-31T06:52:37Z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D740C593018C48EA8D40DFF988D9931D_13</vt:lpwstr>
  </property>
</Properties>
</file>