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615"/>
  </bookViews>
  <sheets>
    <sheet name="2025-2027年青山变速器总成及零部件运输项目报价汇总表" sheetId="2" r:id="rId1"/>
    <sheet name="青山-重庆 变速器总成及零部件长途市场（重庆本部）运输报价表" sheetId="1" r:id="rId2"/>
    <sheet name="青山-成都  1.成都青山发出商品运输报价表" sheetId="3" r:id="rId3"/>
    <sheet name="青山-成都  2.产品返回成都青山物流运输报价表" sheetId="4" r:id="rId4"/>
    <sheet name="青山-成都 3.2025年-2027年专车发运报价表" sheetId="5" r:id="rId5"/>
    <sheet name="青山-成都4.重庆青山至外协厂家及外协厂家至重庆青山报价表" sheetId="6" r:id="rId6"/>
    <sheet name="青山-成都5.6.成都青山外协往返运输报价表" sheetId="7" r:id="rId7"/>
    <sheet name="青山-郑州青山 变速器总成及零部件长途市场（郑州青山）运输报价" sheetId="8" r:id="rId8"/>
  </sheets>
  <externalReferences>
    <externalReference r:id="rId10"/>
  </externalReferences>
  <definedNames>
    <definedName name="_xlnm._FilterDatabase" localSheetId="1" hidden="1">'青山-重庆 变速器总成及零部件长途市场（重庆本部）运输报价表'!$A$1:$Q$152</definedName>
    <definedName name="_xlnm.Print_Area" localSheetId="4">'青山-成都 3.2025年-2027年专车发运报价表'!$A$1:$AA$32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<sst xmlns="http://schemas.openxmlformats.org/spreadsheetml/2006/main" count="3301" uniqueCount="502">
  <si>
    <t>2025-2027年青山变速器总成及零部件运输项目报价汇总表</t>
  </si>
  <si>
    <t>序号</t>
  </si>
  <si>
    <t>报价项目</t>
  </si>
  <si>
    <t>报价金额 元</t>
  </si>
  <si>
    <t>青山-重庆 变速器总成及零部件长途市场（重庆本部）运输预算</t>
  </si>
  <si>
    <t>青山-成都  1.成都青山发出商品运输预算</t>
  </si>
  <si>
    <t>青山-成都  2.产品返回成都青山物流运输预算</t>
  </si>
  <si>
    <t>青山-成都 3.2025年-2027年专车发运预算</t>
  </si>
  <si>
    <t>青山-成都4.重庆青山至外协厂家及外协厂家至重庆青山预算</t>
  </si>
  <si>
    <t xml:space="preserve">青山-成都5.成都青山外协发运预算 </t>
  </si>
  <si>
    <t xml:space="preserve">青山-成都6.成都青山外协返回预算 </t>
  </si>
  <si>
    <t>青山-郑州青山 变速器总成及零部件长途市场（郑州青山）运输预算</t>
  </si>
  <si>
    <t>合计金额 元</t>
  </si>
  <si>
    <t>备注：以上金额均为不含税金额。</t>
  </si>
  <si>
    <t>青山-重庆 变速器总成及零部件长途市场（重庆本部）运输报价表</t>
  </si>
  <si>
    <t>分类</t>
  </si>
  <si>
    <t>运输地点</t>
  </si>
  <si>
    <t>产品代号</t>
  </si>
  <si>
    <t>包装方式</t>
  </si>
  <si>
    <t>SNP</t>
  </si>
  <si>
    <t>预计金额（不含税）</t>
  </si>
  <si>
    <t>合计
（元，不含税）</t>
  </si>
  <si>
    <t>2025-2027年
预测小计</t>
  </si>
  <si>
    <t>发运(不含税）</t>
  </si>
  <si>
    <t>返空(不含税）</t>
  </si>
  <si>
    <t>单位</t>
  </si>
  <si>
    <t>分项限价：元/台（不含税）</t>
  </si>
  <si>
    <t>供方报价：元/台
（不含税）</t>
  </si>
  <si>
    <t>小计(元）</t>
  </si>
  <si>
    <t>分项限价：元/架（不含税）</t>
  </si>
  <si>
    <t>小计（元）</t>
  </si>
  <si>
    <t>I类市场</t>
  </si>
  <si>
    <t>北京市房山</t>
  </si>
  <si>
    <t>MF626</t>
  </si>
  <si>
    <t>金属盛具架</t>
  </si>
  <si>
    <t>台</t>
  </si>
  <si>
    <t>架</t>
  </si>
  <si>
    <t>MF625</t>
  </si>
  <si>
    <t>DF727/DF733</t>
  </si>
  <si>
    <t>金属盛具架
（长2米）</t>
  </si>
  <si>
    <t>金属盛具架
（长1.67米）</t>
  </si>
  <si>
    <t>RTZ系列</t>
  </si>
  <si>
    <t>HFE30</t>
  </si>
  <si>
    <t>PEF20系列</t>
  </si>
  <si>
    <t>安徽合肥</t>
  </si>
  <si>
    <t>MF620</t>
  </si>
  <si>
    <t>EF130</t>
  </si>
  <si>
    <t>MF512D02</t>
  </si>
  <si>
    <t>MF515B38</t>
  </si>
  <si>
    <t>MF515B15</t>
  </si>
  <si>
    <t>TCU配件</t>
  </si>
  <si>
    <t>纸箱包装</t>
  </si>
  <si>
    <t>/</t>
  </si>
  <si>
    <t>PEF03A系列</t>
  </si>
  <si>
    <t>PEF03B系列</t>
  </si>
  <si>
    <t>HF640系列</t>
  </si>
  <si>
    <t>金属盛具架（长2米）</t>
  </si>
  <si>
    <t>DF515</t>
  </si>
  <si>
    <t>KTZ12（A158电控）</t>
  </si>
  <si>
    <t>围板箱</t>
  </si>
  <si>
    <t>套</t>
  </si>
  <si>
    <t>江苏南京</t>
  </si>
  <si>
    <t>PEF03</t>
  </si>
  <si>
    <t>MF515</t>
  </si>
  <si>
    <t>广东深圳</t>
  </si>
  <si>
    <t>金属盛具架（长1.67米）</t>
  </si>
  <si>
    <t>河北保定</t>
  </si>
  <si>
    <t>MR513</t>
  </si>
  <si>
    <t>MR515</t>
  </si>
  <si>
    <t>ER130</t>
  </si>
  <si>
    <t>MR640</t>
  </si>
  <si>
    <t>河北基地</t>
  </si>
  <si>
    <t>河北定州</t>
  </si>
  <si>
    <t>RTZ系列增程器</t>
  </si>
  <si>
    <t>PEF07系列</t>
  </si>
  <si>
    <t>MR623</t>
  </si>
  <si>
    <t>江西南昌</t>
  </si>
  <si>
    <t>II类市场</t>
  </si>
  <si>
    <t>安徽芜湖</t>
  </si>
  <si>
    <t>DF727</t>
  </si>
  <si>
    <t>河南郑州/开封</t>
  </si>
  <si>
    <t>上海奉贤区</t>
  </si>
  <si>
    <t>EF120C/B</t>
  </si>
  <si>
    <t>江苏邳州基地</t>
  </si>
  <si>
    <t>EF120B系列</t>
  </si>
  <si>
    <t>上海嘉定区</t>
  </si>
  <si>
    <t>EF120C</t>
  </si>
  <si>
    <t>EF135</t>
  </si>
  <si>
    <t>EF120B</t>
  </si>
  <si>
    <t>山东潍坊</t>
  </si>
  <si>
    <t>EF120</t>
  </si>
  <si>
    <t>湖北十堰</t>
  </si>
  <si>
    <t>江苏太仓</t>
  </si>
  <si>
    <t>EF135/138</t>
  </si>
  <si>
    <t>柳州基地</t>
  </si>
  <si>
    <t>江苏盐城</t>
  </si>
  <si>
    <t>PEF15A11</t>
  </si>
  <si>
    <t>EF135H</t>
  </si>
  <si>
    <t>湖北武汉</t>
  </si>
  <si>
    <t>浙江宁波</t>
  </si>
  <si>
    <t>北京市</t>
  </si>
  <si>
    <t>EF130/EF135</t>
  </si>
  <si>
    <t>江西赣州</t>
  </si>
  <si>
    <t>广东珠海</t>
  </si>
  <si>
    <t>河南郑州</t>
  </si>
  <si>
    <t>湖南株洲</t>
  </si>
  <si>
    <t>湖北襄阳</t>
  </si>
  <si>
    <t>EF120/EF126</t>
  </si>
  <si>
    <t>EF130/135</t>
  </si>
  <si>
    <t>广西柳州</t>
  </si>
  <si>
    <t>MR625</t>
  </si>
  <si>
    <t>MF508</t>
  </si>
  <si>
    <t>MR508/513系列</t>
  </si>
  <si>
    <t>附属备件</t>
  </si>
  <si>
    <t>MF618</t>
  </si>
  <si>
    <t>EF126</t>
  </si>
  <si>
    <t>河南开封</t>
  </si>
  <si>
    <t>EF126系列</t>
  </si>
  <si>
    <t>飞轮盘</t>
  </si>
  <si>
    <t>离合器</t>
  </si>
  <si>
    <t>成都</t>
  </si>
  <si>
    <t>广州</t>
  </si>
  <si>
    <t>EF124/126</t>
  </si>
  <si>
    <t>成都市</t>
  </si>
  <si>
    <t>福建莆田</t>
  </si>
  <si>
    <t>江苏常熟</t>
  </si>
  <si>
    <t>海南海口</t>
  </si>
  <si>
    <t>MR508</t>
  </si>
  <si>
    <t>江苏启东</t>
  </si>
  <si>
    <t>MR602</t>
  </si>
  <si>
    <t>江苏泰兴</t>
  </si>
  <si>
    <t>山东青岛</t>
  </si>
  <si>
    <t>江苏无锡</t>
  </si>
  <si>
    <t>MR506/MR510/508/513</t>
  </si>
  <si>
    <t>浙江开州</t>
  </si>
  <si>
    <t>发上海进仓</t>
  </si>
  <si>
    <t>MR602系列</t>
  </si>
  <si>
    <t>进仓费</t>
  </si>
  <si>
    <t>江苏常州</t>
  </si>
  <si>
    <t>广州市白云</t>
  </si>
  <si>
    <t>MR506/508/513系列</t>
  </si>
  <si>
    <t>杭州</t>
  </si>
  <si>
    <t>成都龙泉驿</t>
  </si>
  <si>
    <t>广州市内</t>
  </si>
  <si>
    <t>河南三门峡</t>
  </si>
  <si>
    <t>河北黄骅</t>
  </si>
  <si>
    <t>EF130系列</t>
  </si>
  <si>
    <t>江苏镇江</t>
  </si>
  <si>
    <t>PEF20A</t>
  </si>
  <si>
    <t>天津市武清区</t>
  </si>
  <si>
    <t>浙江金华</t>
  </si>
  <si>
    <t>MF524</t>
  </si>
  <si>
    <t>山东临沂</t>
  </si>
  <si>
    <t>江西汉腾</t>
  </si>
  <si>
    <t>江苏金坛</t>
  </si>
  <si>
    <t>武汉汉阳</t>
  </si>
  <si>
    <t>PEF12</t>
  </si>
  <si>
    <t>吉林长春</t>
  </si>
  <si>
    <t>合计</t>
  </si>
  <si>
    <t xml:space="preserve">注：
一、产品价格规则：
1、TCU按照每件进行结算；
2、附属备件按照每箱进行结算；
3、飞轮盘、离合器按照每件进行结算；
4、返空盛具架按照每架进行结算；
5、返空围板箱按照每套进行结算；
6、相关的纸箱包装产品，装载层数仅限高两层，整车装载量在700-850台；
二、要求：
1、只需填报“报价项”一栏即可；
2、包装方式为“纸箱包装”的分项报价,不进行“返空”运输报价；
3、报价按四舍五入法保留小数点后两位。
</t>
  </si>
  <si>
    <t>青山-成都 1.成都青山发出商品运输报价表</t>
  </si>
  <si>
    <t>成都青山-重庆青山</t>
  </si>
  <si>
    <t>产品型号</t>
  </si>
  <si>
    <t>单件重量
(件/KG)</t>
  </si>
  <si>
    <t>包装盛具重量
（单件平均KG）</t>
  </si>
  <si>
    <t>运输重量
（件/KG）</t>
  </si>
  <si>
    <t>包装规格</t>
  </si>
  <si>
    <t>盛具规格
(长*宽*高mm)</t>
  </si>
  <si>
    <t>单个托盘装载数量</t>
  </si>
  <si>
    <t>预估数量</t>
  </si>
  <si>
    <t>限价：元/件
（不含税）</t>
  </si>
  <si>
    <t>供方报价：元/件
（不含税）</t>
  </si>
  <si>
    <t>小计金额</t>
  </si>
  <si>
    <t>输入轴</t>
  </si>
  <si>
    <t>17011110EF120A01</t>
  </si>
  <si>
    <t>托盘+盛具</t>
  </si>
  <si>
    <t>托盘+吸塑盛具</t>
  </si>
  <si>
    <t>1100*800*1000</t>
  </si>
  <si>
    <t>17011110EF135E01</t>
  </si>
  <si>
    <t>17011110EF135H25</t>
  </si>
  <si>
    <t>17011110EF135H26</t>
  </si>
  <si>
    <t>17011110EF135H31</t>
  </si>
  <si>
    <t>17011110EF135H51</t>
  </si>
  <si>
    <t>17011110EF135C01</t>
  </si>
  <si>
    <t>17011110EF135C06</t>
  </si>
  <si>
    <t>17011110PEF12</t>
  </si>
  <si>
    <t>内输入轴</t>
  </si>
  <si>
    <t>15011410HFE30A02</t>
  </si>
  <si>
    <t>1250*1050*520</t>
  </si>
  <si>
    <t>15011410HF640A01</t>
  </si>
  <si>
    <t>15011410DF727A01</t>
  </si>
  <si>
    <t>15011410DF727A10</t>
  </si>
  <si>
    <t>15011410DF733A01</t>
  </si>
  <si>
    <t>15011410DF733A02</t>
  </si>
  <si>
    <t>外输入轴</t>
  </si>
  <si>
    <t>15011510DF727A01</t>
  </si>
  <si>
    <t>1250*1050*720</t>
  </si>
  <si>
    <t>15011510DF727C01</t>
  </si>
  <si>
    <t>15011510DF733A01</t>
  </si>
  <si>
    <t>15011510HF640A01</t>
  </si>
  <si>
    <t>17011110EF120</t>
  </si>
  <si>
    <t>17011110EF135</t>
  </si>
  <si>
    <t>15011410HFE30</t>
  </si>
  <si>
    <t>15011410HF640</t>
  </si>
  <si>
    <t>15011410DF727</t>
  </si>
  <si>
    <t>15011410DF733</t>
  </si>
  <si>
    <t>15011510DF727</t>
  </si>
  <si>
    <t>15011510DF733</t>
  </si>
  <si>
    <t>15011510HF640</t>
  </si>
  <si>
    <t>外输入轴总成</t>
  </si>
  <si>
    <t>15011200HFE30A01</t>
  </si>
  <si>
    <t>倒档惰轮</t>
  </si>
  <si>
    <t>17015610DF515A01</t>
  </si>
  <si>
    <t>内毂总成</t>
  </si>
  <si>
    <t>17063700DF515A01</t>
  </si>
  <si>
    <t>一档齿轮</t>
  </si>
  <si>
    <t>17012110DF515A03</t>
  </si>
  <si>
    <t>中间轴焊接总成</t>
  </si>
  <si>
    <t>17011300EF135H25</t>
  </si>
  <si>
    <t>中间轴焊接组件</t>
  </si>
  <si>
    <t>17011300EF135H26</t>
  </si>
  <si>
    <t>中间轴总成</t>
  </si>
  <si>
    <t>17011300EF135E01</t>
  </si>
  <si>
    <t>17011300EF135H31</t>
  </si>
  <si>
    <t>17011300EF135H51</t>
  </si>
  <si>
    <t>离合器外毂总成</t>
  </si>
  <si>
    <t>15063300HFE30</t>
  </si>
  <si>
    <t>离合器一外毂齿轮总成</t>
  </si>
  <si>
    <t>17063300DF515A03</t>
  </si>
  <si>
    <t>17063300DF515A04</t>
  </si>
  <si>
    <t>离合器二外毂齿轮总成</t>
  </si>
  <si>
    <t>17063400DF515A03</t>
  </si>
  <si>
    <t>17063400DF515A04</t>
  </si>
  <si>
    <t>15011200HFE30</t>
  </si>
  <si>
    <t>17011300EF135</t>
  </si>
  <si>
    <t>17011300EF135E</t>
  </si>
  <si>
    <t>17011300EF135H</t>
  </si>
  <si>
    <t>17011300PEF12</t>
  </si>
  <si>
    <t>17011300EF120A02</t>
  </si>
  <si>
    <t>17011300EF135C06</t>
  </si>
  <si>
    <t>发动机输入轴</t>
  </si>
  <si>
    <t>15011110HFE30C01</t>
  </si>
  <si>
    <t>1200*1000*750</t>
  </si>
  <si>
    <t>驱动电机轴</t>
  </si>
  <si>
    <t>21032110HFE30C01</t>
  </si>
  <si>
    <t>1200*1000*725</t>
  </si>
  <si>
    <t>主减速齿轮成品发运</t>
  </si>
  <si>
    <t>23035110DF515A01</t>
  </si>
  <si>
    <t>1150*1000*950</t>
  </si>
  <si>
    <t>23035110DF727A01</t>
  </si>
  <si>
    <t>23035110DF727A03</t>
  </si>
  <si>
    <t>23035110DF727A10</t>
  </si>
  <si>
    <t>23035110DF727A43</t>
  </si>
  <si>
    <t>23035110DF727B05</t>
  </si>
  <si>
    <t>23035110DF727C01</t>
  </si>
  <si>
    <t>23035110EF124B01</t>
  </si>
  <si>
    <t>23035110DF515</t>
  </si>
  <si>
    <t>23035110DF727</t>
  </si>
  <si>
    <t>23035110EF124</t>
  </si>
  <si>
    <t>23035110EF112</t>
  </si>
  <si>
    <t>23035110EF112C01</t>
  </si>
  <si>
    <t>23035110EF112C02</t>
  </si>
  <si>
    <t>23035110EF120A01</t>
  </si>
  <si>
    <t>23035110EF120A02</t>
  </si>
  <si>
    <t>23035110EF120</t>
  </si>
  <si>
    <t>23035110EF120B31</t>
  </si>
  <si>
    <t>23035110EF120B41</t>
  </si>
  <si>
    <t>23035110EF120C01</t>
  </si>
  <si>
    <t>23035110EF130</t>
  </si>
  <si>
    <t>23035110EF130A41</t>
  </si>
  <si>
    <t>23035110EF135</t>
  </si>
  <si>
    <t>23035110EF135C01</t>
  </si>
  <si>
    <t>23035110EF135C21</t>
  </si>
  <si>
    <t>23035110EF135C23</t>
  </si>
  <si>
    <t>23035110EF135C27</t>
  </si>
  <si>
    <t>23035110EF135C31</t>
  </si>
  <si>
    <t>23035110EF135H25</t>
  </si>
  <si>
    <t>23035110EF135H26</t>
  </si>
  <si>
    <t>23035110EF135H31</t>
  </si>
  <si>
    <t>23035110EF135H51</t>
  </si>
  <si>
    <t>23035110EF138A01</t>
  </si>
  <si>
    <t>23035110EF138A02</t>
  </si>
  <si>
    <t>23035110MF515B05</t>
  </si>
  <si>
    <t>23035110MF515L03</t>
  </si>
  <si>
    <t>23035110MF515B15</t>
  </si>
  <si>
    <t>23035110EF138</t>
  </si>
  <si>
    <t>23035110MF506</t>
  </si>
  <si>
    <t>23035110MF508</t>
  </si>
  <si>
    <t>23035110MF512</t>
  </si>
  <si>
    <t>23035110MF513</t>
  </si>
  <si>
    <t>23035110MF514</t>
  </si>
  <si>
    <t>23035110MF515</t>
  </si>
  <si>
    <t>23035110MF524</t>
  </si>
  <si>
    <t>23035110MF620</t>
  </si>
  <si>
    <t>23035110MF622</t>
  </si>
  <si>
    <t>23035110MF622E04</t>
  </si>
  <si>
    <t>23035110MF625</t>
  </si>
  <si>
    <t>23035110MF625B01</t>
  </si>
  <si>
    <t>23035110MF625B02</t>
  </si>
  <si>
    <t>23035110MF626B01</t>
  </si>
  <si>
    <t>23035110MF626C01</t>
  </si>
  <si>
    <t>23035110MF626</t>
  </si>
  <si>
    <t>23035110MF628</t>
  </si>
  <si>
    <t>23035110HFE30A02</t>
  </si>
  <si>
    <t>23035110HFE30A03</t>
  </si>
  <si>
    <t>23035110HFE30A21</t>
  </si>
  <si>
    <t>23035110HFE30A51</t>
  </si>
  <si>
    <t>23035110HFE30B01</t>
  </si>
  <si>
    <t>23035110HFE30</t>
  </si>
  <si>
    <t>23035110HF630</t>
  </si>
  <si>
    <t>23035110HF640</t>
  </si>
  <si>
    <t>23035110HF640A01</t>
  </si>
  <si>
    <t>23035110HF640A02</t>
  </si>
  <si>
    <t>23035110HF640A03</t>
  </si>
  <si>
    <t>23035110PEF12</t>
  </si>
  <si>
    <t>23035110HFE30E01</t>
  </si>
  <si>
    <t>23035110EF135C06</t>
  </si>
  <si>
    <t>23035110PEF20</t>
  </si>
  <si>
    <t>差速器总成发运</t>
  </si>
  <si>
    <t>23033100EF112</t>
  </si>
  <si>
    <t>1200*1000*980</t>
  </si>
  <si>
    <t>23033100EF120</t>
  </si>
  <si>
    <t>23033100EF124</t>
  </si>
  <si>
    <t>23033100EF126</t>
  </si>
  <si>
    <t>23033100EF130</t>
  </si>
  <si>
    <t>23033100EF135</t>
  </si>
  <si>
    <t>23033100MF508</t>
  </si>
  <si>
    <t>23033100MF510</t>
  </si>
  <si>
    <t>23033100MF512</t>
  </si>
  <si>
    <t>23033100MF513</t>
  </si>
  <si>
    <t>23033100MF514</t>
  </si>
  <si>
    <t>23033100MF515</t>
  </si>
  <si>
    <t>23033100MF524</t>
  </si>
  <si>
    <t>23033100MF618</t>
  </si>
  <si>
    <t>23033100MF620</t>
  </si>
  <si>
    <t>23033100MF622</t>
  </si>
  <si>
    <t>23033100MF625</t>
  </si>
  <si>
    <t>23033100MF626</t>
  </si>
  <si>
    <t>23033100MF628</t>
  </si>
  <si>
    <t>23033100PEF12</t>
  </si>
  <si>
    <t>23033100PEF03B01</t>
  </si>
  <si>
    <t>成都青山-郑州青山</t>
  </si>
  <si>
    <t>17011110MR513</t>
  </si>
  <si>
    <t>17011110MF515</t>
  </si>
  <si>
    <t>中间轴</t>
  </si>
  <si>
    <t>17011310MR513</t>
  </si>
  <si>
    <t>17011310MF515</t>
  </si>
  <si>
    <t>主减速齿轮</t>
  </si>
  <si>
    <t>23035110MF512C01</t>
  </si>
  <si>
    <t>23035110MF512D01</t>
  </si>
  <si>
    <t>23035110MF513A01</t>
  </si>
  <si>
    <t>23035110MF514M01</t>
  </si>
  <si>
    <t>23035110MF622C21</t>
  </si>
  <si>
    <t>23035110MF622D01</t>
  </si>
  <si>
    <t>23035110MF622E01</t>
  </si>
  <si>
    <t>差速器总成</t>
  </si>
  <si>
    <t>成都青山-金康大学城工厂</t>
  </si>
  <si>
    <t>高速齿轮轴</t>
  </si>
  <si>
    <t>中间轴组件</t>
  </si>
  <si>
    <t>2006025SP0105S1</t>
  </si>
  <si>
    <t>2006029SP0105</t>
  </si>
  <si>
    <t>2006040SP0105S1</t>
  </si>
  <si>
    <t>成都青山-合肥巨一</t>
  </si>
  <si>
    <t>1701111-EF120A02A6</t>
  </si>
  <si>
    <t>1701130-EF120A02A6</t>
  </si>
  <si>
    <t>2303310-EF120A02A6</t>
  </si>
  <si>
    <t>2303310-EF120A02B</t>
  </si>
  <si>
    <t>六角法兰面螺栓</t>
  </si>
  <si>
    <t>0904080040F7</t>
  </si>
  <si>
    <t>差速器调整垫片</t>
  </si>
  <si>
    <t>1709219-DF515A01</t>
  </si>
  <si>
    <t>差速器油封保护套</t>
  </si>
  <si>
    <t>1709924-MF514A01</t>
  </si>
  <si>
    <t>中间轴调整卡簧</t>
  </si>
  <si>
    <t>1709512-EF135A03</t>
  </si>
  <si>
    <t>成都青山-十堰东风</t>
  </si>
  <si>
    <t>38411 2GWOA-G1</t>
  </si>
  <si>
    <t>成都青山-上海纳铁福</t>
  </si>
  <si>
    <t>发动机轴</t>
  </si>
  <si>
    <t>电机中间轴</t>
  </si>
  <si>
    <t>成都青山-南京马自达</t>
  </si>
  <si>
    <t>成都青山-重庆长安</t>
  </si>
  <si>
    <t xml:space="preserve">合计金额   元   不含税 </t>
  </si>
  <si>
    <t>青山-成都  2.产品返回成都青山物流运输报价表</t>
  </si>
  <si>
    <t>重庆青山-成都青山</t>
  </si>
  <si>
    <t>限价：元/个
（不含税）</t>
  </si>
  <si>
    <t>供方报价：元/个
（不含税）</t>
  </si>
  <si>
    <t>23035110PEF20A50</t>
  </si>
  <si>
    <t>郑州青山-成都青山</t>
  </si>
  <si>
    <t>金康大学城工厂-成都青山</t>
  </si>
  <si>
    <t>合肥巨一-成都青山</t>
  </si>
  <si>
    <t>十堰东风-成都青山</t>
  </si>
  <si>
    <t>上海纳铁福-成都青山</t>
  </si>
  <si>
    <t>南京马自达-成都青山</t>
  </si>
  <si>
    <t>重庆长安-成都青山</t>
  </si>
  <si>
    <t>合计金额</t>
  </si>
  <si>
    <t>青山-成都 3.2025年-2027年专车发运报价表</t>
  </si>
  <si>
    <t>青山-成都 3.2025年-2027年专车发运限价表</t>
  </si>
  <si>
    <t>到货地址</t>
  </si>
  <si>
    <t>车型</t>
  </si>
  <si>
    <t>1-50公里</t>
  </si>
  <si>
    <t>51-100公里</t>
  </si>
  <si>
    <t>101-150公里</t>
  </si>
  <si>
    <t>151-200公里</t>
  </si>
  <si>
    <t>201-300公里</t>
  </si>
  <si>
    <t>301-400公里</t>
  </si>
  <si>
    <t>401-500公里</t>
  </si>
  <si>
    <t>备注</t>
  </si>
  <si>
    <t>成都-重庆青山及外协厂家</t>
  </si>
  <si>
    <t>小型车</t>
  </si>
  <si>
    <t>报价项（元/趟，不含税）</t>
  </si>
  <si>
    <t>2米</t>
  </si>
  <si>
    <t>4.2米</t>
  </si>
  <si>
    <t>6.8米</t>
  </si>
  <si>
    <t>陆航联运</t>
  </si>
  <si>
    <t>成都青山/重庆青山-成都机场/重庆机场</t>
  </si>
  <si>
    <t>郑州机场/合肥机场-郑州青山/合肥巨一</t>
  </si>
  <si>
    <t>航空费用以机场结算单价为准</t>
  </si>
  <si>
    <t>成都-郑州/合肥/十堰</t>
  </si>
  <si>
    <t>单边运价</t>
  </si>
  <si>
    <t>运输时间</t>
  </si>
  <si>
    <t>往返价格</t>
  </si>
  <si>
    <t>郑州青山</t>
  </si>
  <si>
    <t>36小时</t>
  </si>
  <si>
    <t>合肥巨一</t>
  </si>
  <si>
    <t>湖北东风</t>
  </si>
  <si>
    <t>24小时</t>
  </si>
  <si>
    <t>2025年下半年</t>
  </si>
  <si>
    <t>2026年</t>
  </si>
  <si>
    <t>2027年</t>
  </si>
  <si>
    <t>预计趟数</t>
  </si>
  <si>
    <t>预计金额</t>
  </si>
  <si>
    <t>合计金额  元</t>
  </si>
  <si>
    <t>备注：预计金额自带公式，供应商填写每个公里段价位后自动生成预计金额。
每项报价金额不得超过右边限价表限价金额
报价区域为黄色表格区域</t>
  </si>
  <si>
    <t>四、重庆青山至外协厂家及外协厂家至重庆青山报价表</t>
  </si>
  <si>
    <t>运输地址</t>
  </si>
  <si>
    <t>里程   （公里）</t>
  </si>
  <si>
    <t>运输限价
（元/趟，不含税）</t>
  </si>
  <si>
    <t>运输报价
（元/趟，不含税）</t>
  </si>
  <si>
    <t>运输时间
（小时）</t>
  </si>
  <si>
    <t>4米2</t>
  </si>
  <si>
    <t>预计数量</t>
  </si>
  <si>
    <t>重庆青山-重庆金康大学城</t>
  </si>
  <si>
    <t>重庆青山-重庆优多</t>
  </si>
  <si>
    <t>重庆青山-重庆优众</t>
  </si>
  <si>
    <t>重庆青山-重庆希辰</t>
  </si>
  <si>
    <t>重庆青山-重庆都和</t>
  </si>
  <si>
    <t>重庆青山-綦江恒锐</t>
  </si>
  <si>
    <t>重庆青山-重庆富川</t>
  </si>
  <si>
    <t>成都青山-新都强新</t>
  </si>
  <si>
    <t>重庆青山-重庆綦江赛之源</t>
  </si>
  <si>
    <t>重庆青山-北碚新兴</t>
  </si>
  <si>
    <t>重庆青山-重庆长安</t>
  </si>
  <si>
    <t>备注：预计金额自带公式，供应商填写每个公里段价位后自动生成预计金额。</t>
  </si>
  <si>
    <t>五/六、成都青山外协往返运输报价表</t>
  </si>
  <si>
    <t>产品名称</t>
  </si>
  <si>
    <t>发出单价限价
成都-外协/长安</t>
  </si>
  <si>
    <t>返回单价限价
外协/长安-成都</t>
  </si>
  <si>
    <t>发出单价
成都-外协/长安
（元/个，不含税）</t>
  </si>
  <si>
    <t>返回单价
外协/长安-成都
（元/个，不含税）</t>
  </si>
  <si>
    <t>发出预计数量</t>
  </si>
  <si>
    <t>返回预计数量</t>
  </si>
  <si>
    <t>发出小计金额</t>
  </si>
  <si>
    <t>返回小计金额</t>
  </si>
  <si>
    <t>17011110PEF20E60</t>
  </si>
  <si>
    <t>17011310EF135C06</t>
  </si>
  <si>
    <t>中间轴齿轮</t>
  </si>
  <si>
    <t>17013110EF135C06</t>
  </si>
  <si>
    <t>17011310EF120A02</t>
  </si>
  <si>
    <t>17011310PEF12</t>
  </si>
  <si>
    <t>17013110EF120A02</t>
  </si>
  <si>
    <t>中间轴从动齿轮</t>
  </si>
  <si>
    <t>行星齿轮衬垫</t>
  </si>
  <si>
    <t>23092280EF138A02</t>
  </si>
  <si>
    <t>L06.07.041</t>
  </si>
  <si>
    <t>L06.07.002</t>
  </si>
  <si>
    <t>23035110EF135H71</t>
  </si>
  <si>
    <t>23035110HFE30C01</t>
  </si>
  <si>
    <t>合计金额   元</t>
  </si>
  <si>
    <t>变速器总成及零部件长途市场（郑州青山）运输报价表</t>
  </si>
  <si>
    <t>预估业务量</t>
  </si>
  <si>
    <t>分项限价：
元/台（不含税）</t>
  </si>
  <si>
    <t>Ⅰ类</t>
  </si>
  <si>
    <t>北京房山</t>
  </si>
  <si>
    <t>铁架+吸塑盘</t>
  </si>
  <si>
    <t>Ⅱ类</t>
  </si>
  <si>
    <t>纸箱+木托盘</t>
  </si>
  <si>
    <t>MF512</t>
  </si>
  <si>
    <t>PEF03A</t>
  </si>
  <si>
    <t>PEF03B</t>
  </si>
  <si>
    <t>PEF07</t>
  </si>
  <si>
    <t>MF622</t>
  </si>
  <si>
    <t>重庆万州区</t>
  </si>
  <si>
    <t>吉林市</t>
  </si>
  <si>
    <t>MR510</t>
  </si>
  <si>
    <t>重庆长寿区</t>
  </si>
  <si>
    <t>重庆涪陵区</t>
  </si>
  <si>
    <t>天津东丽区</t>
  </si>
  <si>
    <t>重庆江北区</t>
  </si>
  <si>
    <t>重庆渝北区</t>
  </si>
  <si>
    <t>重庆江津区</t>
  </si>
  <si>
    <t>注：
一、产品价格规则：
1、“铁架+吸塑盘”包装产品，单台运价包含盛具返空费用；
2、相关的“纸箱+木托盘”包装产品，装载层数仅限高两层，单层装载4台，纸箱包装不需返空；
二、要求：
1、投标方只需填报“报价项”一栏即可；
2、包装方式为“铁架+吸塑盘”的分项报价，发运报价包含返空费用，运价包装方式为“纸箱+木托盘”的分项报价,因包装不需返空故不含返空费用；
3、报价按四舍五入法保留小数点后两位。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</si>
</sst>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_);[Red]\(0.00\)"/>
  </numFmts>
  <fonts count="51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6"/>
      <name val="微软雅黑"/>
      <charset val="134"/>
    </font>
    <font>
      <b/>
      <sz val="9"/>
      <name val="微软雅黑"/>
      <charset val="134"/>
    </font>
    <font>
      <b/>
      <sz val="10"/>
      <color theme="1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name val="微软雅黑"/>
      <charset val="134"/>
    </font>
    <font>
      <b/>
      <sz val="9"/>
      <color theme="1"/>
      <name val="微软雅黑"/>
      <charset val="134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8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2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b/>
      <sz val="18"/>
      <name val="微软雅黑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微软雅黑"/>
      <charset val="134"/>
    </font>
    <font>
      <b/>
      <sz val="8"/>
      <color theme="1"/>
      <name val="微软雅黑"/>
      <charset val="134"/>
    </font>
    <font>
      <b/>
      <sz val="8"/>
      <name val="微软雅黑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 tint="0.39982299264503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7" borderId="16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8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50" fillId="0" borderId="0" applyBorder="0">
      <alignment vertical="center"/>
    </xf>
    <xf numFmtId="0" fontId="50" fillId="0" borderId="0" applyBorder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3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 applyProtection="1">
      <alignment horizontal="center" vertical="center" wrapText="1"/>
      <protection locked="0"/>
    </xf>
    <xf numFmtId="43" fontId="7" fillId="0" borderId="1" xfId="0" applyNumberFormat="1" applyFont="1" applyBorder="1" applyAlignment="1" applyProtection="1">
      <alignment horizontal="center" vertical="center"/>
      <protection locked="0"/>
    </xf>
    <xf numFmtId="177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50" applyFont="1" applyBorder="1" applyAlignment="1">
      <alignment horizontal="center" vertical="center"/>
    </xf>
    <xf numFmtId="0" fontId="15" fillId="2" borderId="1" xfId="50" applyFont="1" applyFill="1" applyBorder="1" applyAlignment="1">
      <alignment horizontal="center" vertical="center"/>
    </xf>
    <xf numFmtId="0" fontId="16" fillId="0" borderId="1" xfId="50" applyFont="1" applyBorder="1" applyAlignment="1">
      <alignment horizontal="center" vertical="center"/>
    </xf>
    <xf numFmtId="0" fontId="16" fillId="0" borderId="1" xfId="50" applyFont="1" applyBorder="1" applyAlignment="1">
      <alignment horizontal="center" vertical="center" wrapText="1"/>
    </xf>
    <xf numFmtId="177" fontId="16" fillId="0" borderId="1" xfId="50" applyNumberFormat="1" applyFont="1" applyBorder="1" applyAlignment="1">
      <alignment horizontal="center" vertical="center"/>
    </xf>
    <xf numFmtId="0" fontId="16" fillId="2" borderId="1" xfId="50" applyFont="1" applyFill="1" applyBorder="1" applyAlignment="1">
      <alignment horizontal="center" vertical="center" wrapText="1"/>
    </xf>
    <xf numFmtId="177" fontId="16" fillId="2" borderId="1" xfId="5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 applyProtection="1">
      <alignment horizontal="center" vertical="center"/>
      <protection locked="0"/>
    </xf>
    <xf numFmtId="43" fontId="7" fillId="2" borderId="1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178" fontId="18" fillId="3" borderId="5" xfId="0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178" fontId="18" fillId="3" borderId="1" xfId="0" applyNumberFormat="1" applyFont="1" applyFill="1" applyBorder="1" applyAlignment="1">
      <alignment horizontal="center" vertical="center" wrapText="1"/>
    </xf>
    <xf numFmtId="178" fontId="17" fillId="3" borderId="5" xfId="0" applyNumberFormat="1" applyFont="1" applyFill="1" applyBorder="1" applyAlignment="1">
      <alignment horizontal="center" vertical="center" wrapText="1"/>
    </xf>
    <xf numFmtId="178" fontId="17" fillId="3" borderId="1" xfId="0" applyNumberFormat="1" applyFont="1" applyFill="1" applyBorder="1" applyAlignment="1">
      <alignment horizontal="center" vertical="center"/>
    </xf>
    <xf numFmtId="178" fontId="18" fillId="3" borderId="7" xfId="0" applyNumberFormat="1" applyFont="1" applyFill="1" applyBorder="1" applyAlignment="1">
      <alignment horizontal="center" vertical="center" wrapText="1"/>
    </xf>
    <xf numFmtId="178" fontId="17" fillId="3" borderId="10" xfId="0" applyNumberFormat="1" applyFont="1" applyFill="1" applyBorder="1" applyAlignment="1">
      <alignment horizontal="center" vertical="center" wrapText="1"/>
    </xf>
    <xf numFmtId="178" fontId="17" fillId="2" borderId="7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78" fontId="14" fillId="2" borderId="1" xfId="0" applyNumberFormat="1" applyFont="1" applyFill="1" applyBorder="1" applyAlignment="1">
      <alignment horizontal="center"/>
    </xf>
    <xf numFmtId="43" fontId="14" fillId="2" borderId="1" xfId="0" applyNumberFormat="1" applyFont="1" applyFill="1" applyBorder="1" applyAlignment="1">
      <alignment horizontal="center"/>
    </xf>
    <xf numFmtId="43" fontId="14" fillId="2" borderId="5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3" fontId="0" fillId="2" borderId="5" xfId="0" applyNumberFormat="1" applyFill="1" applyBorder="1" applyAlignment="1">
      <alignment horizontal="center" vertical="center"/>
    </xf>
    <xf numFmtId="43" fontId="0" fillId="2" borderId="8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78" fontId="18" fillId="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178" fontId="1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8" fontId="18" fillId="2" borderId="5" xfId="0" applyNumberFormat="1" applyFont="1" applyFill="1" applyBorder="1" applyAlignment="1">
      <alignment horizontal="center" vertical="center" wrapText="1"/>
    </xf>
    <xf numFmtId="178" fontId="17" fillId="2" borderId="5" xfId="0" applyNumberFormat="1" applyFont="1" applyFill="1" applyBorder="1" applyAlignment="1">
      <alignment horizontal="center" vertical="center" wrapText="1"/>
    </xf>
    <xf numFmtId="178" fontId="17" fillId="2" borderId="10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9" fillId="0" borderId="1" xfId="0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 wrapText="1"/>
    </xf>
    <xf numFmtId="178" fontId="7" fillId="0" borderId="0" xfId="0" applyNumberFormat="1" applyFont="1">
      <alignment vertical="center"/>
    </xf>
    <xf numFmtId="43" fontId="7" fillId="0" borderId="0" xfId="0" applyNumberFormat="1" applyFont="1" applyAlignment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/>
      <protection locked="0"/>
    </xf>
    <xf numFmtId="43" fontId="7" fillId="0" borderId="0" xfId="0" applyNumberFormat="1" applyFont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7" fillId="0" borderId="1" xfId="52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3" fontId="7" fillId="2" borderId="5" xfId="0" applyNumberFormat="1" applyFont="1" applyFill="1" applyBorder="1" applyAlignment="1">
      <alignment horizontal="center" vertical="center"/>
    </xf>
    <xf numFmtId="43" fontId="7" fillId="2" borderId="8" xfId="0" applyNumberFormat="1" applyFont="1" applyFill="1" applyBorder="1" applyAlignment="1">
      <alignment horizontal="center" vertical="center"/>
    </xf>
    <xf numFmtId="43" fontId="7" fillId="2" borderId="6" xfId="0" applyNumberFormat="1" applyFont="1" applyFill="1" applyBorder="1" applyAlignment="1">
      <alignment horizontal="center" vertical="center"/>
    </xf>
    <xf numFmtId="43" fontId="14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9" fontId="27" fillId="2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9" fontId="27" fillId="2" borderId="1" xfId="0" applyNumberFormat="1" applyFont="1" applyFill="1" applyBorder="1" applyAlignment="1" applyProtection="1">
      <alignment horizontal="center" vertical="center"/>
      <protection locked="0"/>
    </xf>
    <xf numFmtId="43" fontId="27" fillId="2" borderId="1" xfId="0" applyNumberFormat="1" applyFont="1" applyFill="1" applyBorder="1" applyAlignment="1">
      <alignment horizontal="center" vertical="center"/>
    </xf>
    <xf numFmtId="43" fontId="27" fillId="2" borderId="1" xfId="0" applyNumberFormat="1" applyFont="1" applyFill="1" applyBorder="1" applyAlignment="1">
      <alignment horizontal="center" vertical="center" wrapText="1"/>
    </xf>
    <xf numFmtId="177" fontId="27" fillId="2" borderId="1" xfId="0" applyNumberFormat="1" applyFont="1" applyFill="1" applyBorder="1" applyAlignment="1">
      <alignment horizontal="center" vertical="center"/>
    </xf>
    <xf numFmtId="177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3" fontId="28" fillId="2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  <cellStyle name="常规 4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og\Desktop\Backup\Downloads\&#25104;&#37117;&#38738;&#23665;&#26032;&#20135;&#21697;&#22411;&#21495;12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</sheetNames>
    <sheetDataSet>
      <sheetData sheetId="0" refreshError="1"/>
      <sheetData sheetId="1" refreshError="1">
        <row r="1">
          <cell r="B1" t="str">
            <v>产品型号</v>
          </cell>
          <cell r="C1" t="str">
            <v>单件重量
(件/KG)</v>
          </cell>
        </row>
        <row r="2">
          <cell r="B2" t="str">
            <v>17011110EF135C01</v>
          </cell>
          <cell r="C2">
            <v>0.808</v>
          </cell>
        </row>
        <row r="3">
          <cell r="B3" t="str">
            <v>17011110PEF12</v>
          </cell>
          <cell r="C3">
            <v>0.669</v>
          </cell>
        </row>
        <row r="4">
          <cell r="B4" t="str">
            <v>17011110EF135C06</v>
          </cell>
          <cell r="C4">
            <v>0.65</v>
          </cell>
        </row>
        <row r="5">
          <cell r="B5" t="str">
            <v>17011310EF120A02</v>
          </cell>
          <cell r="C5">
            <v>1.167</v>
          </cell>
        </row>
        <row r="6">
          <cell r="B6" t="str">
            <v>17011310PEF12</v>
          </cell>
          <cell r="C6">
            <v>0.96</v>
          </cell>
        </row>
        <row r="7">
          <cell r="B7" t="str">
            <v>17011300PEF12</v>
          </cell>
          <cell r="C7">
            <v>2.464</v>
          </cell>
        </row>
        <row r="8">
          <cell r="B8" t="str">
            <v>17011300EF120A02</v>
          </cell>
          <cell r="C8">
            <v>2.561</v>
          </cell>
        </row>
        <row r="9">
          <cell r="B9">
            <v>200000703</v>
          </cell>
          <cell r="C9">
            <v>1.93</v>
          </cell>
        </row>
        <row r="10">
          <cell r="B10" t="str">
            <v>15011110HFE30C01</v>
          </cell>
          <cell r="C10">
            <v>1.206</v>
          </cell>
        </row>
        <row r="11">
          <cell r="B11" t="str">
            <v>21032110HFE30C01</v>
          </cell>
          <cell r="C11">
            <v>1.638</v>
          </cell>
        </row>
        <row r="12">
          <cell r="B12" t="str">
            <v>17011300EF135C06</v>
          </cell>
          <cell r="C12">
            <v>2.962</v>
          </cell>
        </row>
        <row r="13">
          <cell r="B13" t="str">
            <v>17011300PEF12A02</v>
          </cell>
          <cell r="C13">
            <v>2.464</v>
          </cell>
        </row>
        <row r="14">
          <cell r="B14" t="str">
            <v>17013110EF120A02</v>
          </cell>
          <cell r="C14">
            <v>1.394</v>
          </cell>
        </row>
        <row r="15">
          <cell r="B15" t="str">
            <v>23035110PEF12</v>
          </cell>
          <cell r="C15">
            <v>2.726</v>
          </cell>
        </row>
        <row r="16">
          <cell r="B16" t="str">
            <v>23035110PEF20A50</v>
          </cell>
          <cell r="C16">
            <v>3.365</v>
          </cell>
        </row>
        <row r="17">
          <cell r="B17" t="str">
            <v>23035110HFE30A03</v>
          </cell>
          <cell r="C17">
            <v>3.582</v>
          </cell>
        </row>
        <row r="18">
          <cell r="B18" t="str">
            <v>23033100PEF12</v>
          </cell>
          <cell r="C18">
            <v>6.427</v>
          </cell>
        </row>
        <row r="19">
          <cell r="B19" t="str">
            <v>23033100PEF03B01</v>
          </cell>
          <cell r="C19">
            <v>4.13</v>
          </cell>
        </row>
        <row r="20">
          <cell r="B20" t="str">
            <v>23033100MF625</v>
          </cell>
          <cell r="C20">
            <v>9.24</v>
          </cell>
        </row>
        <row r="21">
          <cell r="B21" t="str">
            <v>23033100EF135C02</v>
          </cell>
          <cell r="C21">
            <v>7.95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workbookViewId="0">
      <selection activeCell="E4" sqref="E4"/>
    </sheetView>
  </sheetViews>
  <sheetFormatPr defaultColWidth="9" defaultRowHeight="14.4" outlineLevelCol="2"/>
  <cols>
    <col min="2" max="2" width="69.3611111111111" customWidth="1"/>
    <col min="3" max="3" width="39.0925925925926" customWidth="1"/>
    <col min="5" max="5" width="11.3611111111111" customWidth="1"/>
  </cols>
  <sheetData>
    <row r="1" ht="72" customHeight="1" spans="1:3">
      <c r="A1" s="185" t="s">
        <v>0</v>
      </c>
      <c r="B1" s="185"/>
      <c r="C1" s="185"/>
    </row>
    <row r="2" ht="43" customHeight="1" spans="1:3">
      <c r="A2" s="64" t="s">
        <v>1</v>
      </c>
      <c r="B2" s="64" t="s">
        <v>2</v>
      </c>
      <c r="C2" s="64" t="s">
        <v>3</v>
      </c>
    </row>
    <row r="3" ht="43" customHeight="1" spans="1:3">
      <c r="A3" s="64">
        <v>1</v>
      </c>
      <c r="B3" s="64" t="s">
        <v>4</v>
      </c>
      <c r="C3" s="64">
        <f>'青山-重庆 变速器总成及零部件长途市场（重庆本部）运输报价表'!Q142</f>
        <v>0</v>
      </c>
    </row>
    <row r="4" ht="43" customHeight="1" spans="1:3">
      <c r="A4" s="64">
        <v>2</v>
      </c>
      <c r="B4" s="64" t="s">
        <v>5</v>
      </c>
      <c r="C4" s="64">
        <f>'青山-成都  1.成都青山发出商品运输报价表'!L194</f>
        <v>0</v>
      </c>
    </row>
    <row r="5" ht="43" customHeight="1" spans="1:3">
      <c r="A5" s="64">
        <v>3</v>
      </c>
      <c r="B5" s="64" t="s">
        <v>6</v>
      </c>
      <c r="C5" s="64">
        <f>'青山-成都  2.产品返回成都青山物流运输报价表'!K194</f>
        <v>0</v>
      </c>
    </row>
    <row r="6" s="184" customFormat="1" ht="43" customHeight="1" spans="1:3">
      <c r="A6" s="186">
        <v>4</v>
      </c>
      <c r="B6" s="186" t="s">
        <v>7</v>
      </c>
      <c r="C6" s="186">
        <f>'青山-成都 3.2025年-2027年专车发运报价表'!D29</f>
        <v>0</v>
      </c>
    </row>
    <row r="7" s="184" customFormat="1" ht="43" customHeight="1" spans="1:3">
      <c r="A7" s="186">
        <v>5</v>
      </c>
      <c r="B7" s="186" t="s">
        <v>8</v>
      </c>
      <c r="C7" s="186">
        <f>'青山-成都4.重庆青山至外协厂家及外协厂家至重庆青山报价表'!O16</f>
        <v>0</v>
      </c>
    </row>
    <row r="8" ht="43" customHeight="1" spans="1:3">
      <c r="A8" s="64">
        <v>6</v>
      </c>
      <c r="B8" s="64" t="s">
        <v>9</v>
      </c>
      <c r="C8" s="64">
        <f>'青山-成都5.6.成都青山外协往返运输报价表'!S137</f>
        <v>0</v>
      </c>
    </row>
    <row r="9" ht="43" customHeight="1" spans="1:3">
      <c r="A9" s="64">
        <v>7</v>
      </c>
      <c r="B9" s="64" t="s">
        <v>10</v>
      </c>
      <c r="C9" s="64">
        <f>'青山-成都5.6.成都青山外协往返运输报价表'!T137</f>
        <v>0</v>
      </c>
    </row>
    <row r="10" ht="43" customHeight="1" spans="1:3">
      <c r="A10" s="64">
        <v>8</v>
      </c>
      <c r="B10" s="64" t="s">
        <v>11</v>
      </c>
      <c r="C10" s="64">
        <f>'青山-郑州青山 变速器总成及零部件长途市场（郑州青山）运输报价'!K48</f>
        <v>0</v>
      </c>
    </row>
    <row r="11" ht="53" customHeight="1" spans="1:3">
      <c r="A11" s="64" t="s">
        <v>12</v>
      </c>
      <c r="B11" s="64"/>
      <c r="C11" s="64">
        <f>SUM(C3:C10)</f>
        <v>0</v>
      </c>
    </row>
    <row r="12" ht="32" customHeight="1" spans="1:3">
      <c r="A12" s="65" t="s">
        <v>13</v>
      </c>
      <c r="B12" s="65"/>
      <c r="C12" s="65"/>
    </row>
  </sheetData>
  <sheetProtection algorithmName="SHA-512" hashValue="y4uOB/ygwWoqpW5+B4oqwbXiVHijQigda7X4ll8I+10Ar4X8QP+SmTwnv+TWEkIpeeSS/SflZ53TUjmS3128ig==" saltValue="QsFKUgA0Mk07ecvemG796g==" spinCount="100000" sheet="1" objects="1"/>
  <mergeCells count="3">
    <mergeCell ref="A1:C1"/>
    <mergeCell ref="A11:B11"/>
    <mergeCell ref="A12:C12"/>
  </mergeCells>
  <pageMargins left="0.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2"/>
  <sheetViews>
    <sheetView zoomScale="85" zoomScaleNormal="85" topLeftCell="A2" workbookViewId="0">
      <selection activeCell="K10" sqref="K10"/>
    </sheetView>
  </sheetViews>
  <sheetFormatPr defaultColWidth="9" defaultRowHeight="14.4"/>
  <cols>
    <col min="1" max="2" width="9" style="1"/>
    <col min="3" max="3" width="13.6296296296296" style="1" customWidth="1"/>
    <col min="4" max="4" width="15.3611111111111" style="1" customWidth="1"/>
    <col min="5" max="5" width="6.26851851851852" style="1" customWidth="1"/>
    <col min="6" max="6" width="12.7777777777778" style="1" customWidth="1"/>
    <col min="7" max="7" width="9" style="2"/>
    <col min="8" max="8" width="15.2222222222222" style="2" customWidth="1"/>
    <col min="9" max="9" width="16" style="2" customWidth="1"/>
    <col min="10" max="10" width="16" style="2" hidden="1" customWidth="1"/>
    <col min="11" max="11" width="16" style="2" customWidth="1"/>
    <col min="12" max="12" width="9" style="2"/>
    <col min="13" max="13" width="15.7777777777778" style="2" customWidth="1"/>
    <col min="14" max="14" width="15.5555555555556" style="2" customWidth="1"/>
    <col min="15" max="15" width="15.5555555555556" style="2" hidden="1" customWidth="1"/>
    <col min="16" max="16" width="11" style="2" customWidth="1"/>
    <col min="17" max="17" width="15.7777777777778" style="1" customWidth="1"/>
    <col min="18" max="20" width="9" style="1"/>
    <col min="21" max="21" width="9.62962962962963" style="1"/>
    <col min="22" max="16384" width="9" style="1"/>
  </cols>
  <sheetData>
    <row r="1" ht="40" customHeight="1" spans="1:17">
      <c r="A1" s="144" t="s">
        <v>14</v>
      </c>
      <c r="B1" s="144"/>
      <c r="C1" s="144"/>
      <c r="D1" s="144"/>
      <c r="E1" s="144"/>
      <c r="F1" s="145"/>
      <c r="G1" s="144"/>
      <c r="H1" s="144"/>
      <c r="I1" s="144"/>
      <c r="J1" s="144"/>
      <c r="K1" s="144"/>
      <c r="L1" s="144"/>
      <c r="M1" s="94"/>
      <c r="N1" s="144"/>
      <c r="O1" s="144"/>
      <c r="P1" s="144"/>
      <c r="Q1" s="144"/>
    </row>
    <row r="2" s="142" customFormat="1" ht="15.6" spans="1:17">
      <c r="A2" s="146" t="s">
        <v>15</v>
      </c>
      <c r="B2" s="146" t="s">
        <v>16</v>
      </c>
      <c r="C2" s="146" t="s">
        <v>17</v>
      </c>
      <c r="D2" s="147" t="s">
        <v>18</v>
      </c>
      <c r="E2" s="148" t="s">
        <v>19</v>
      </c>
      <c r="F2" s="149"/>
      <c r="G2" s="150" t="s">
        <v>20</v>
      </c>
      <c r="H2" s="151"/>
      <c r="I2" s="165"/>
      <c r="J2" s="165"/>
      <c r="K2" s="165"/>
      <c r="L2" s="165"/>
      <c r="M2" s="166"/>
      <c r="N2" s="165"/>
      <c r="O2" s="165"/>
      <c r="P2" s="165"/>
      <c r="Q2" s="33" t="s">
        <v>21</v>
      </c>
    </row>
    <row r="3" s="142" customFormat="1" ht="15.6" spans="1:17">
      <c r="A3" s="152"/>
      <c r="B3" s="152"/>
      <c r="C3" s="152"/>
      <c r="D3" s="147"/>
      <c r="E3" s="152"/>
      <c r="F3" s="8" t="s">
        <v>22</v>
      </c>
      <c r="G3" s="33" t="s">
        <v>23</v>
      </c>
      <c r="H3" s="151"/>
      <c r="I3" s="151"/>
      <c r="J3" s="151"/>
      <c r="K3" s="33"/>
      <c r="L3" s="151" t="s">
        <v>24</v>
      </c>
      <c r="M3" s="151"/>
      <c r="N3" s="166"/>
      <c r="O3" s="166"/>
      <c r="P3" s="167"/>
      <c r="Q3" s="33"/>
    </row>
    <row r="4" s="142" customFormat="1" ht="31.2" spans="1:17">
      <c r="A4" s="153"/>
      <c r="B4" s="153"/>
      <c r="C4" s="153"/>
      <c r="D4" s="147"/>
      <c r="E4" s="153"/>
      <c r="F4" s="8"/>
      <c r="G4" s="147" t="s">
        <v>25</v>
      </c>
      <c r="H4" s="33" t="s">
        <v>26</v>
      </c>
      <c r="I4" s="33" t="s">
        <v>27</v>
      </c>
      <c r="J4" s="33" t="s">
        <v>27</v>
      </c>
      <c r="K4" s="33" t="s">
        <v>28</v>
      </c>
      <c r="L4" s="33" t="s">
        <v>25</v>
      </c>
      <c r="M4" s="33" t="s">
        <v>29</v>
      </c>
      <c r="N4" s="33" t="s">
        <v>27</v>
      </c>
      <c r="O4" s="33" t="s">
        <v>27</v>
      </c>
      <c r="P4" s="33" t="s">
        <v>30</v>
      </c>
      <c r="Q4" s="33"/>
    </row>
    <row r="5" s="143" customFormat="1" ht="25.25" customHeight="1" spans="1:17">
      <c r="A5" s="154" t="s">
        <v>31</v>
      </c>
      <c r="B5" s="155" t="s">
        <v>32</v>
      </c>
      <c r="C5" s="155" t="s">
        <v>33</v>
      </c>
      <c r="D5" s="156" t="s">
        <v>34</v>
      </c>
      <c r="E5" s="156">
        <v>6</v>
      </c>
      <c r="F5" s="157">
        <v>47</v>
      </c>
      <c r="G5" s="158" t="s">
        <v>35</v>
      </c>
      <c r="H5" s="158">
        <v>13.58</v>
      </c>
      <c r="I5" s="168"/>
      <c r="J5" s="169">
        <f>IF(ROUND(I5,2)&gt;H5,"",ROUND(I5,2))</f>
        <v>0</v>
      </c>
      <c r="K5" s="169">
        <f>J5*F5</f>
        <v>0</v>
      </c>
      <c r="L5" s="170" t="s">
        <v>36</v>
      </c>
      <c r="M5" s="171">
        <v>58.63</v>
      </c>
      <c r="N5" s="172"/>
      <c r="O5" s="170">
        <f>IF(ROUND(N5,2)&gt;M5,"",ROUND(N5,2))</f>
        <v>0</v>
      </c>
      <c r="P5" s="170">
        <f>F5*O5/E5</f>
        <v>0</v>
      </c>
      <c r="Q5" s="169">
        <f>K5+P5</f>
        <v>0</v>
      </c>
    </row>
    <row r="6" s="143" customFormat="1" ht="25.25" customHeight="1" spans="1:17">
      <c r="A6" s="159"/>
      <c r="B6" s="155"/>
      <c r="C6" s="155" t="s">
        <v>37</v>
      </c>
      <c r="D6" s="156" t="s">
        <v>34</v>
      </c>
      <c r="E6" s="156">
        <v>6</v>
      </c>
      <c r="F6" s="157">
        <v>47</v>
      </c>
      <c r="G6" s="158" t="s">
        <v>35</v>
      </c>
      <c r="H6" s="158">
        <v>13.58</v>
      </c>
      <c r="I6" s="168"/>
      <c r="J6" s="169">
        <f t="shared" ref="J6:J37" si="0">IF(ROUND(I6,2)&gt;H6,"",ROUND(I6,2))</f>
        <v>0</v>
      </c>
      <c r="K6" s="169">
        <f t="shared" ref="K6:K37" si="1">J6*F6</f>
        <v>0</v>
      </c>
      <c r="L6" s="170" t="s">
        <v>36</v>
      </c>
      <c r="M6" s="171">
        <v>58.63</v>
      </c>
      <c r="N6" s="172"/>
      <c r="O6" s="170">
        <f t="shared" ref="O6:O37" si="2">IF(ROUND(N6,2)&gt;M6,"",ROUND(N6,2))</f>
        <v>0</v>
      </c>
      <c r="P6" s="170">
        <f t="shared" ref="P6:P17" si="3">F6*O6/E6</f>
        <v>0</v>
      </c>
      <c r="Q6" s="169">
        <f t="shared" ref="Q6:Q37" si="4">K6+P6</f>
        <v>0</v>
      </c>
    </row>
    <row r="7" s="143" customFormat="1" ht="25.25" customHeight="1" spans="1:17">
      <c r="A7" s="159"/>
      <c r="B7" s="155"/>
      <c r="C7" s="155" t="s">
        <v>38</v>
      </c>
      <c r="D7" s="156" t="s">
        <v>39</v>
      </c>
      <c r="E7" s="155">
        <v>6</v>
      </c>
      <c r="F7" s="157">
        <v>78138</v>
      </c>
      <c r="G7" s="158" t="s">
        <v>35</v>
      </c>
      <c r="H7" s="158">
        <v>7.58</v>
      </c>
      <c r="I7" s="168"/>
      <c r="J7" s="169">
        <f t="shared" si="0"/>
        <v>0</v>
      </c>
      <c r="K7" s="169">
        <f t="shared" si="1"/>
        <v>0</v>
      </c>
      <c r="L7" s="170" t="s">
        <v>36</v>
      </c>
      <c r="M7" s="171">
        <v>27.68</v>
      </c>
      <c r="N7" s="172"/>
      <c r="O7" s="170">
        <f t="shared" si="2"/>
        <v>0</v>
      </c>
      <c r="P7" s="170">
        <f t="shared" si="3"/>
        <v>0</v>
      </c>
      <c r="Q7" s="169">
        <f t="shared" si="4"/>
        <v>0</v>
      </c>
    </row>
    <row r="8" s="143" customFormat="1" ht="25.25" customHeight="1" spans="1:17">
      <c r="A8" s="159"/>
      <c r="B8" s="155"/>
      <c r="C8" s="155" t="s">
        <v>38</v>
      </c>
      <c r="D8" s="156" t="s">
        <v>40</v>
      </c>
      <c r="E8" s="156">
        <v>6</v>
      </c>
      <c r="F8" s="157">
        <v>47</v>
      </c>
      <c r="G8" s="158" t="s">
        <v>35</v>
      </c>
      <c r="H8" s="158">
        <v>37.03</v>
      </c>
      <c r="I8" s="168"/>
      <c r="J8" s="169">
        <f t="shared" si="0"/>
        <v>0</v>
      </c>
      <c r="K8" s="169">
        <f t="shared" si="1"/>
        <v>0</v>
      </c>
      <c r="L8" s="170" t="s">
        <v>36</v>
      </c>
      <c r="M8" s="171">
        <v>58.63</v>
      </c>
      <c r="N8" s="172"/>
      <c r="O8" s="170">
        <f t="shared" si="2"/>
        <v>0</v>
      </c>
      <c r="P8" s="170">
        <f t="shared" si="3"/>
        <v>0</v>
      </c>
      <c r="Q8" s="169">
        <f t="shared" si="4"/>
        <v>0</v>
      </c>
    </row>
    <row r="9" s="143" customFormat="1" ht="25.25" customHeight="1" spans="1:17">
      <c r="A9" s="159"/>
      <c r="B9" s="155"/>
      <c r="C9" s="155" t="s">
        <v>41</v>
      </c>
      <c r="D9" s="156" t="s">
        <v>34</v>
      </c>
      <c r="E9" s="156">
        <v>6</v>
      </c>
      <c r="F9" s="157">
        <v>33688</v>
      </c>
      <c r="G9" s="158" t="s">
        <v>35</v>
      </c>
      <c r="H9" s="158">
        <v>20.01</v>
      </c>
      <c r="I9" s="168"/>
      <c r="J9" s="169">
        <f t="shared" si="0"/>
        <v>0</v>
      </c>
      <c r="K9" s="169">
        <f t="shared" si="1"/>
        <v>0</v>
      </c>
      <c r="L9" s="170" t="s">
        <v>36</v>
      </c>
      <c r="M9" s="171">
        <v>76.72</v>
      </c>
      <c r="N9" s="172"/>
      <c r="O9" s="170">
        <f t="shared" si="2"/>
        <v>0</v>
      </c>
      <c r="P9" s="170">
        <f t="shared" si="3"/>
        <v>0</v>
      </c>
      <c r="Q9" s="169">
        <f t="shared" si="4"/>
        <v>0</v>
      </c>
    </row>
    <row r="10" s="143" customFormat="1" ht="25.25" customHeight="1" spans="1:17">
      <c r="A10" s="159"/>
      <c r="B10" s="155"/>
      <c r="C10" s="155" t="s">
        <v>42</v>
      </c>
      <c r="D10" s="156" t="s">
        <v>34</v>
      </c>
      <c r="E10" s="156">
        <v>6</v>
      </c>
      <c r="F10" s="157">
        <v>54742</v>
      </c>
      <c r="G10" s="158" t="s">
        <v>35</v>
      </c>
      <c r="H10" s="158">
        <v>39.17</v>
      </c>
      <c r="I10" s="168"/>
      <c r="J10" s="169">
        <f t="shared" si="0"/>
        <v>0</v>
      </c>
      <c r="K10" s="169">
        <f t="shared" si="1"/>
        <v>0</v>
      </c>
      <c r="L10" s="170" t="s">
        <v>36</v>
      </c>
      <c r="M10" s="171">
        <v>96.27</v>
      </c>
      <c r="N10" s="172"/>
      <c r="O10" s="170">
        <f t="shared" si="2"/>
        <v>0</v>
      </c>
      <c r="P10" s="170">
        <f t="shared" si="3"/>
        <v>0</v>
      </c>
      <c r="Q10" s="169">
        <f t="shared" si="4"/>
        <v>0</v>
      </c>
    </row>
    <row r="11" s="143" customFormat="1" ht="25.25" customHeight="1" spans="1:17">
      <c r="A11" s="159"/>
      <c r="B11" s="155"/>
      <c r="C11" s="155" t="s">
        <v>43</v>
      </c>
      <c r="D11" s="156" t="s">
        <v>34</v>
      </c>
      <c r="E11" s="156">
        <v>6</v>
      </c>
      <c r="F11" s="157">
        <v>81399</v>
      </c>
      <c r="G11" s="158" t="s">
        <v>35</v>
      </c>
      <c r="H11" s="158">
        <v>37.9</v>
      </c>
      <c r="I11" s="168"/>
      <c r="J11" s="169">
        <f t="shared" si="0"/>
        <v>0</v>
      </c>
      <c r="K11" s="169">
        <f t="shared" si="1"/>
        <v>0</v>
      </c>
      <c r="L11" s="170" t="s">
        <v>36</v>
      </c>
      <c r="M11" s="171">
        <v>96.27</v>
      </c>
      <c r="N11" s="172"/>
      <c r="O11" s="170">
        <f t="shared" si="2"/>
        <v>0</v>
      </c>
      <c r="P11" s="170">
        <f t="shared" si="3"/>
        <v>0</v>
      </c>
      <c r="Q11" s="169">
        <f t="shared" si="4"/>
        <v>0</v>
      </c>
    </row>
    <row r="12" s="143" customFormat="1" ht="25.25" customHeight="1" spans="1:17">
      <c r="A12" s="159"/>
      <c r="B12" s="155" t="s">
        <v>44</v>
      </c>
      <c r="C12" s="155" t="s">
        <v>45</v>
      </c>
      <c r="D12" s="156" t="s">
        <v>34</v>
      </c>
      <c r="E12" s="156">
        <v>6</v>
      </c>
      <c r="F12" s="157">
        <v>47</v>
      </c>
      <c r="G12" s="158" t="s">
        <v>35</v>
      </c>
      <c r="H12" s="158">
        <v>9.26</v>
      </c>
      <c r="I12" s="168"/>
      <c r="J12" s="169">
        <f t="shared" si="0"/>
        <v>0</v>
      </c>
      <c r="K12" s="169">
        <f t="shared" si="1"/>
        <v>0</v>
      </c>
      <c r="L12" s="170" t="s">
        <v>36</v>
      </c>
      <c r="M12" s="171">
        <v>53.69</v>
      </c>
      <c r="N12" s="172"/>
      <c r="O12" s="170">
        <f t="shared" si="2"/>
        <v>0</v>
      </c>
      <c r="P12" s="170">
        <f t="shared" si="3"/>
        <v>0</v>
      </c>
      <c r="Q12" s="169">
        <f t="shared" si="4"/>
        <v>0</v>
      </c>
    </row>
    <row r="13" s="143" customFormat="1" ht="25.25" customHeight="1" spans="1:17">
      <c r="A13" s="159"/>
      <c r="B13" s="155"/>
      <c r="C13" s="155" t="s">
        <v>46</v>
      </c>
      <c r="D13" s="156" t="s">
        <v>34</v>
      </c>
      <c r="E13" s="156">
        <v>8</v>
      </c>
      <c r="F13" s="157">
        <v>47</v>
      </c>
      <c r="G13" s="158" t="s">
        <v>35</v>
      </c>
      <c r="H13" s="158">
        <v>5.55</v>
      </c>
      <c r="I13" s="168"/>
      <c r="J13" s="169">
        <f t="shared" si="0"/>
        <v>0</v>
      </c>
      <c r="K13" s="169">
        <f t="shared" si="1"/>
        <v>0</v>
      </c>
      <c r="L13" s="170" t="s">
        <v>36</v>
      </c>
      <c r="M13" s="171">
        <v>53.69</v>
      </c>
      <c r="N13" s="172"/>
      <c r="O13" s="170">
        <f t="shared" si="2"/>
        <v>0</v>
      </c>
      <c r="P13" s="170">
        <f t="shared" si="3"/>
        <v>0</v>
      </c>
      <c r="Q13" s="169">
        <f t="shared" si="4"/>
        <v>0</v>
      </c>
    </row>
    <row r="14" s="143" customFormat="1" ht="25.25" customHeight="1" spans="1:17">
      <c r="A14" s="159"/>
      <c r="B14" s="155"/>
      <c r="C14" s="155" t="s">
        <v>37</v>
      </c>
      <c r="D14" s="156" t="s">
        <v>34</v>
      </c>
      <c r="E14" s="156">
        <v>6</v>
      </c>
      <c r="F14" s="157">
        <v>47</v>
      </c>
      <c r="G14" s="158" t="s">
        <v>35</v>
      </c>
      <c r="H14" s="158">
        <v>5.55</v>
      </c>
      <c r="I14" s="168"/>
      <c r="J14" s="169">
        <f t="shared" si="0"/>
        <v>0</v>
      </c>
      <c r="K14" s="169">
        <f t="shared" si="1"/>
        <v>0</v>
      </c>
      <c r="L14" s="170" t="s">
        <v>36</v>
      </c>
      <c r="M14" s="171">
        <v>53.69</v>
      </c>
      <c r="N14" s="172"/>
      <c r="O14" s="170">
        <f t="shared" si="2"/>
        <v>0</v>
      </c>
      <c r="P14" s="170">
        <f t="shared" si="3"/>
        <v>0</v>
      </c>
      <c r="Q14" s="169">
        <f t="shared" si="4"/>
        <v>0</v>
      </c>
    </row>
    <row r="15" s="143" customFormat="1" ht="25.25" customHeight="1" spans="1:17">
      <c r="A15" s="159"/>
      <c r="B15" s="155"/>
      <c r="C15" s="155" t="s">
        <v>47</v>
      </c>
      <c r="D15" s="156" t="s">
        <v>34</v>
      </c>
      <c r="E15" s="156">
        <v>8</v>
      </c>
      <c r="F15" s="157">
        <v>47</v>
      </c>
      <c r="G15" s="158" t="s">
        <v>35</v>
      </c>
      <c r="H15" s="158">
        <v>6.17</v>
      </c>
      <c r="I15" s="168"/>
      <c r="J15" s="169">
        <f t="shared" si="0"/>
        <v>0</v>
      </c>
      <c r="K15" s="169">
        <f t="shared" si="1"/>
        <v>0</v>
      </c>
      <c r="L15" s="170" t="s">
        <v>36</v>
      </c>
      <c r="M15" s="171">
        <v>53.69</v>
      </c>
      <c r="N15" s="172"/>
      <c r="O15" s="170">
        <f t="shared" si="2"/>
        <v>0</v>
      </c>
      <c r="P15" s="170">
        <f t="shared" si="3"/>
        <v>0</v>
      </c>
      <c r="Q15" s="169">
        <f t="shared" si="4"/>
        <v>0</v>
      </c>
    </row>
    <row r="16" s="143" customFormat="1" ht="25.25" customHeight="1" spans="1:17">
      <c r="A16" s="159"/>
      <c r="B16" s="155"/>
      <c r="C16" s="155" t="s">
        <v>48</v>
      </c>
      <c r="D16" s="156" t="s">
        <v>34</v>
      </c>
      <c r="E16" s="156">
        <v>8</v>
      </c>
      <c r="F16" s="157">
        <v>47</v>
      </c>
      <c r="G16" s="158" t="s">
        <v>35</v>
      </c>
      <c r="H16" s="158">
        <v>6.17</v>
      </c>
      <c r="I16" s="168"/>
      <c r="J16" s="169">
        <f t="shared" si="0"/>
        <v>0</v>
      </c>
      <c r="K16" s="169">
        <f t="shared" si="1"/>
        <v>0</v>
      </c>
      <c r="L16" s="170" t="s">
        <v>36</v>
      </c>
      <c r="M16" s="171">
        <v>53.69</v>
      </c>
      <c r="N16" s="172"/>
      <c r="O16" s="170">
        <f t="shared" si="2"/>
        <v>0</v>
      </c>
      <c r="P16" s="170">
        <f t="shared" si="3"/>
        <v>0</v>
      </c>
      <c r="Q16" s="169">
        <f t="shared" si="4"/>
        <v>0</v>
      </c>
    </row>
    <row r="17" s="143" customFormat="1" ht="25.25" customHeight="1" spans="1:17">
      <c r="A17" s="159"/>
      <c r="B17" s="155"/>
      <c r="C17" s="155" t="s">
        <v>49</v>
      </c>
      <c r="D17" s="156" t="s">
        <v>34</v>
      </c>
      <c r="E17" s="156">
        <v>8</v>
      </c>
      <c r="F17" s="157">
        <v>47</v>
      </c>
      <c r="G17" s="158" t="s">
        <v>35</v>
      </c>
      <c r="H17" s="158">
        <v>6.17</v>
      </c>
      <c r="I17" s="168"/>
      <c r="J17" s="169">
        <f t="shared" si="0"/>
        <v>0</v>
      </c>
      <c r="K17" s="169">
        <f t="shared" si="1"/>
        <v>0</v>
      </c>
      <c r="L17" s="170" t="s">
        <v>36</v>
      </c>
      <c r="M17" s="171">
        <v>53.69</v>
      </c>
      <c r="N17" s="172"/>
      <c r="O17" s="170">
        <f t="shared" si="2"/>
        <v>0</v>
      </c>
      <c r="P17" s="170">
        <f t="shared" si="3"/>
        <v>0</v>
      </c>
      <c r="Q17" s="169">
        <f t="shared" si="4"/>
        <v>0</v>
      </c>
    </row>
    <row r="18" s="143" customFormat="1" ht="25.25" customHeight="1" spans="1:17">
      <c r="A18" s="159"/>
      <c r="B18" s="155"/>
      <c r="C18" s="155" t="s">
        <v>50</v>
      </c>
      <c r="D18" s="156" t="s">
        <v>51</v>
      </c>
      <c r="E18" s="156"/>
      <c r="F18" s="157">
        <v>47</v>
      </c>
      <c r="G18" s="158" t="s">
        <v>35</v>
      </c>
      <c r="H18" s="158">
        <v>4.32</v>
      </c>
      <c r="I18" s="168"/>
      <c r="J18" s="169">
        <f t="shared" si="0"/>
        <v>0</v>
      </c>
      <c r="K18" s="169">
        <f t="shared" si="1"/>
        <v>0</v>
      </c>
      <c r="L18" s="170" t="s">
        <v>52</v>
      </c>
      <c r="M18" s="171"/>
      <c r="N18" s="172"/>
      <c r="O18" s="170">
        <f t="shared" si="2"/>
        <v>0</v>
      </c>
      <c r="P18" s="170"/>
      <c r="Q18" s="169">
        <f t="shared" si="4"/>
        <v>0</v>
      </c>
    </row>
    <row r="19" s="143" customFormat="1" ht="25.25" customHeight="1" spans="1:17">
      <c r="A19" s="159"/>
      <c r="B19" s="155"/>
      <c r="C19" s="155" t="s">
        <v>53</v>
      </c>
      <c r="D19" s="156" t="s">
        <v>34</v>
      </c>
      <c r="E19" s="156">
        <v>8</v>
      </c>
      <c r="F19" s="157">
        <v>14870</v>
      </c>
      <c r="G19" s="158" t="s">
        <v>35</v>
      </c>
      <c r="H19" s="158">
        <v>16.58</v>
      </c>
      <c r="I19" s="168"/>
      <c r="J19" s="169">
        <f t="shared" si="0"/>
        <v>0</v>
      </c>
      <c r="K19" s="169">
        <f t="shared" si="1"/>
        <v>0</v>
      </c>
      <c r="L19" s="170" t="s">
        <v>36</v>
      </c>
      <c r="M19" s="171">
        <v>53.69</v>
      </c>
      <c r="N19" s="172"/>
      <c r="O19" s="170">
        <f t="shared" si="2"/>
        <v>0</v>
      </c>
      <c r="P19" s="170">
        <f t="shared" ref="P18:P49" si="5">F19*O19/E19</f>
        <v>0</v>
      </c>
      <c r="Q19" s="169">
        <f t="shared" si="4"/>
        <v>0</v>
      </c>
    </row>
    <row r="20" s="143" customFormat="1" ht="25.25" customHeight="1" spans="1:17">
      <c r="A20" s="159"/>
      <c r="B20" s="155"/>
      <c r="C20" s="155" t="s">
        <v>54</v>
      </c>
      <c r="D20" s="156" t="s">
        <v>34</v>
      </c>
      <c r="E20" s="156">
        <v>6</v>
      </c>
      <c r="F20" s="157">
        <v>21684</v>
      </c>
      <c r="G20" s="158" t="s">
        <v>35</v>
      </c>
      <c r="H20" s="158">
        <v>18.96</v>
      </c>
      <c r="I20" s="168"/>
      <c r="J20" s="169">
        <f t="shared" si="0"/>
        <v>0</v>
      </c>
      <c r="K20" s="169">
        <f t="shared" si="1"/>
        <v>0</v>
      </c>
      <c r="L20" s="170" t="s">
        <v>36</v>
      </c>
      <c r="M20" s="171">
        <v>52.11</v>
      </c>
      <c r="N20" s="172"/>
      <c r="O20" s="170">
        <f t="shared" si="2"/>
        <v>0</v>
      </c>
      <c r="P20" s="170">
        <f t="shared" si="5"/>
        <v>0</v>
      </c>
      <c r="Q20" s="169">
        <f t="shared" si="4"/>
        <v>0</v>
      </c>
    </row>
    <row r="21" s="143" customFormat="1" ht="25.25" customHeight="1" spans="1:17">
      <c r="A21" s="159"/>
      <c r="B21" s="155"/>
      <c r="C21" s="155" t="s">
        <v>55</v>
      </c>
      <c r="D21" s="156" t="s">
        <v>56</v>
      </c>
      <c r="E21" s="155">
        <v>6</v>
      </c>
      <c r="F21" s="157">
        <v>47</v>
      </c>
      <c r="G21" s="158" t="s">
        <v>35</v>
      </c>
      <c r="H21" s="158">
        <v>47.24</v>
      </c>
      <c r="I21" s="168"/>
      <c r="J21" s="169">
        <f t="shared" si="0"/>
        <v>0</v>
      </c>
      <c r="K21" s="169">
        <f t="shared" si="1"/>
        <v>0</v>
      </c>
      <c r="L21" s="170" t="s">
        <v>36</v>
      </c>
      <c r="M21" s="171">
        <v>60.48</v>
      </c>
      <c r="N21" s="172"/>
      <c r="O21" s="170">
        <f t="shared" si="2"/>
        <v>0</v>
      </c>
      <c r="P21" s="170">
        <f t="shared" si="5"/>
        <v>0</v>
      </c>
      <c r="Q21" s="169">
        <f t="shared" si="4"/>
        <v>0</v>
      </c>
    </row>
    <row r="22" s="143" customFormat="1" ht="25.25" customHeight="1" spans="1:17">
      <c r="A22" s="159"/>
      <c r="B22" s="155"/>
      <c r="C22" s="155" t="s">
        <v>57</v>
      </c>
      <c r="D22" s="156" t="s">
        <v>34</v>
      </c>
      <c r="E22" s="156">
        <v>6</v>
      </c>
      <c r="F22" s="157">
        <v>57865</v>
      </c>
      <c r="G22" s="158" t="s">
        <v>35</v>
      </c>
      <c r="H22" s="158">
        <v>15.99</v>
      </c>
      <c r="I22" s="168"/>
      <c r="J22" s="169">
        <f t="shared" si="0"/>
        <v>0</v>
      </c>
      <c r="K22" s="169">
        <f t="shared" si="1"/>
        <v>0</v>
      </c>
      <c r="L22" s="170" t="s">
        <v>36</v>
      </c>
      <c r="M22" s="171">
        <v>52.62</v>
      </c>
      <c r="N22" s="172"/>
      <c r="O22" s="170">
        <f t="shared" si="2"/>
        <v>0</v>
      </c>
      <c r="P22" s="170">
        <f t="shared" si="5"/>
        <v>0</v>
      </c>
      <c r="Q22" s="169">
        <f t="shared" si="4"/>
        <v>0</v>
      </c>
    </row>
    <row r="23" s="143" customFormat="1" ht="25.25" customHeight="1" spans="1:17">
      <c r="A23" s="159"/>
      <c r="B23" s="155"/>
      <c r="C23" s="155" t="s">
        <v>58</v>
      </c>
      <c r="D23" s="156" t="s">
        <v>59</v>
      </c>
      <c r="E23" s="156">
        <v>16</v>
      </c>
      <c r="F23" s="157">
        <v>47</v>
      </c>
      <c r="G23" s="158" t="s">
        <v>35</v>
      </c>
      <c r="H23" s="158">
        <v>3.48</v>
      </c>
      <c r="I23" s="168"/>
      <c r="J23" s="169">
        <f t="shared" si="0"/>
        <v>0</v>
      </c>
      <c r="K23" s="169">
        <f t="shared" si="1"/>
        <v>0</v>
      </c>
      <c r="L23" s="170" t="s">
        <v>60</v>
      </c>
      <c r="M23" s="171">
        <v>104.91</v>
      </c>
      <c r="N23" s="172"/>
      <c r="O23" s="170">
        <f t="shared" si="2"/>
        <v>0</v>
      </c>
      <c r="P23" s="170">
        <f t="shared" si="5"/>
        <v>0</v>
      </c>
      <c r="Q23" s="169">
        <f t="shared" si="4"/>
        <v>0</v>
      </c>
    </row>
    <row r="24" s="143" customFormat="1" ht="25.25" customHeight="1" spans="1:17">
      <c r="A24" s="159"/>
      <c r="B24" s="155" t="s">
        <v>61</v>
      </c>
      <c r="C24" s="155" t="s">
        <v>62</v>
      </c>
      <c r="D24" s="156" t="s">
        <v>34</v>
      </c>
      <c r="E24" s="156">
        <v>8</v>
      </c>
      <c r="F24" s="157">
        <v>47</v>
      </c>
      <c r="G24" s="158" t="s">
        <v>35</v>
      </c>
      <c r="H24" s="158">
        <v>17.28</v>
      </c>
      <c r="I24" s="168"/>
      <c r="J24" s="169">
        <f t="shared" si="0"/>
        <v>0</v>
      </c>
      <c r="K24" s="169">
        <f t="shared" si="1"/>
        <v>0</v>
      </c>
      <c r="L24" s="170" t="s">
        <v>36</v>
      </c>
      <c r="M24" s="171">
        <v>67.27</v>
      </c>
      <c r="N24" s="172"/>
      <c r="O24" s="170">
        <f t="shared" si="2"/>
        <v>0</v>
      </c>
      <c r="P24" s="170">
        <f t="shared" si="5"/>
        <v>0</v>
      </c>
      <c r="Q24" s="169">
        <f t="shared" si="4"/>
        <v>0</v>
      </c>
    </row>
    <row r="25" s="143" customFormat="1" ht="25.25" customHeight="1" spans="1:17">
      <c r="A25" s="159"/>
      <c r="B25" s="155"/>
      <c r="C25" s="155" t="s">
        <v>41</v>
      </c>
      <c r="D25" s="156" t="s">
        <v>34</v>
      </c>
      <c r="E25" s="156">
        <v>6</v>
      </c>
      <c r="F25" s="157">
        <v>108522</v>
      </c>
      <c r="G25" s="158" t="s">
        <v>35</v>
      </c>
      <c r="H25" s="158">
        <v>18.04</v>
      </c>
      <c r="I25" s="168"/>
      <c r="J25" s="169">
        <f t="shared" si="0"/>
        <v>0</v>
      </c>
      <c r="K25" s="169">
        <f t="shared" si="1"/>
        <v>0</v>
      </c>
      <c r="L25" s="170" t="s">
        <v>36</v>
      </c>
      <c r="M25" s="171">
        <v>67.17</v>
      </c>
      <c r="N25" s="172"/>
      <c r="O25" s="170">
        <f t="shared" si="2"/>
        <v>0</v>
      </c>
      <c r="P25" s="170">
        <f t="shared" si="5"/>
        <v>0</v>
      </c>
      <c r="Q25" s="169">
        <f t="shared" si="4"/>
        <v>0</v>
      </c>
    </row>
    <row r="26" s="143" customFormat="1" ht="25.25" customHeight="1" spans="1:17">
      <c r="A26" s="159"/>
      <c r="B26" s="155"/>
      <c r="C26" s="155" t="s">
        <v>63</v>
      </c>
      <c r="D26" s="156" t="s">
        <v>34</v>
      </c>
      <c r="E26" s="156">
        <v>8</v>
      </c>
      <c r="F26" s="157">
        <v>47</v>
      </c>
      <c r="G26" s="158" t="s">
        <v>35</v>
      </c>
      <c r="H26" s="158">
        <v>13.58</v>
      </c>
      <c r="I26" s="168"/>
      <c r="J26" s="169">
        <f t="shared" si="0"/>
        <v>0</v>
      </c>
      <c r="K26" s="169">
        <f t="shared" si="1"/>
        <v>0</v>
      </c>
      <c r="L26" s="170" t="s">
        <v>36</v>
      </c>
      <c r="M26" s="171">
        <v>67.27</v>
      </c>
      <c r="N26" s="172"/>
      <c r="O26" s="170">
        <f t="shared" si="2"/>
        <v>0</v>
      </c>
      <c r="P26" s="170">
        <f t="shared" si="5"/>
        <v>0</v>
      </c>
      <c r="Q26" s="169">
        <f t="shared" si="4"/>
        <v>0</v>
      </c>
    </row>
    <row r="27" s="143" customFormat="1" ht="25.25" customHeight="1" spans="1:17">
      <c r="A27" s="159"/>
      <c r="B27" s="155" t="s">
        <v>64</v>
      </c>
      <c r="C27" s="155" t="s">
        <v>38</v>
      </c>
      <c r="D27" s="156" t="s">
        <v>65</v>
      </c>
      <c r="E27" s="156">
        <v>6</v>
      </c>
      <c r="F27" s="157">
        <v>47</v>
      </c>
      <c r="G27" s="158" t="s">
        <v>35</v>
      </c>
      <c r="H27" s="158">
        <v>38.88</v>
      </c>
      <c r="I27" s="168"/>
      <c r="J27" s="169">
        <f t="shared" si="0"/>
        <v>0</v>
      </c>
      <c r="K27" s="169">
        <f t="shared" si="1"/>
        <v>0</v>
      </c>
      <c r="L27" s="170" t="s">
        <v>36</v>
      </c>
      <c r="M27" s="171">
        <v>58.63</v>
      </c>
      <c r="N27" s="172"/>
      <c r="O27" s="170">
        <f t="shared" si="2"/>
        <v>0</v>
      </c>
      <c r="P27" s="170">
        <f t="shared" si="5"/>
        <v>0</v>
      </c>
      <c r="Q27" s="169">
        <f t="shared" si="4"/>
        <v>0</v>
      </c>
    </row>
    <row r="28" s="143" customFormat="1" ht="25.25" customHeight="1" spans="1:17">
      <c r="A28" s="159"/>
      <c r="B28" s="155"/>
      <c r="C28" s="155" t="s">
        <v>38</v>
      </c>
      <c r="D28" s="156" t="s">
        <v>56</v>
      </c>
      <c r="E28" s="156">
        <v>6</v>
      </c>
      <c r="F28" s="157">
        <v>47</v>
      </c>
      <c r="G28" s="158" t="s">
        <v>35</v>
      </c>
      <c r="H28" s="158">
        <v>29.62</v>
      </c>
      <c r="I28" s="168"/>
      <c r="J28" s="169">
        <f t="shared" si="0"/>
        <v>0</v>
      </c>
      <c r="K28" s="169">
        <f t="shared" si="1"/>
        <v>0</v>
      </c>
      <c r="L28" s="170" t="s">
        <v>36</v>
      </c>
      <c r="M28" s="171">
        <v>58.63</v>
      </c>
      <c r="N28" s="172"/>
      <c r="O28" s="170">
        <f t="shared" si="2"/>
        <v>0</v>
      </c>
      <c r="P28" s="170">
        <f t="shared" si="5"/>
        <v>0</v>
      </c>
      <c r="Q28" s="169">
        <f t="shared" si="4"/>
        <v>0</v>
      </c>
    </row>
    <row r="29" s="143" customFormat="1" ht="25.25" customHeight="1" spans="1:17">
      <c r="A29" s="159"/>
      <c r="B29" s="155" t="s">
        <v>66</v>
      </c>
      <c r="C29" s="155" t="s">
        <v>67</v>
      </c>
      <c r="D29" s="156" t="s">
        <v>34</v>
      </c>
      <c r="E29" s="156">
        <v>8</v>
      </c>
      <c r="F29" s="157">
        <v>47</v>
      </c>
      <c r="G29" s="158" t="s">
        <v>35</v>
      </c>
      <c r="H29" s="158">
        <v>5.55</v>
      </c>
      <c r="I29" s="168"/>
      <c r="J29" s="169">
        <f t="shared" si="0"/>
        <v>0</v>
      </c>
      <c r="K29" s="169">
        <f t="shared" si="1"/>
        <v>0</v>
      </c>
      <c r="L29" s="170" t="s">
        <v>36</v>
      </c>
      <c r="M29" s="171">
        <v>55.54</v>
      </c>
      <c r="N29" s="172"/>
      <c r="O29" s="170">
        <f t="shared" si="2"/>
        <v>0</v>
      </c>
      <c r="P29" s="170">
        <f t="shared" si="5"/>
        <v>0</v>
      </c>
      <c r="Q29" s="169">
        <f t="shared" si="4"/>
        <v>0</v>
      </c>
    </row>
    <row r="30" s="143" customFormat="1" ht="25.25" customHeight="1" spans="1:17">
      <c r="A30" s="159"/>
      <c r="B30" s="155"/>
      <c r="C30" s="155" t="s">
        <v>68</v>
      </c>
      <c r="D30" s="156" t="s">
        <v>34</v>
      </c>
      <c r="E30" s="156">
        <v>6</v>
      </c>
      <c r="F30" s="157">
        <v>47</v>
      </c>
      <c r="G30" s="158" t="s">
        <v>35</v>
      </c>
      <c r="H30" s="158">
        <v>5.55</v>
      </c>
      <c r="I30" s="168"/>
      <c r="J30" s="169">
        <f t="shared" si="0"/>
        <v>0</v>
      </c>
      <c r="K30" s="169">
        <f t="shared" si="1"/>
        <v>0</v>
      </c>
      <c r="L30" s="170" t="s">
        <v>36</v>
      </c>
      <c r="M30" s="171">
        <v>55.54</v>
      </c>
      <c r="N30" s="172"/>
      <c r="O30" s="170">
        <f t="shared" si="2"/>
        <v>0</v>
      </c>
      <c r="P30" s="170">
        <f t="shared" si="5"/>
        <v>0</v>
      </c>
      <c r="Q30" s="169">
        <f t="shared" si="4"/>
        <v>0</v>
      </c>
    </row>
    <row r="31" s="143" customFormat="1" ht="25.25" customHeight="1" spans="1:17">
      <c r="A31" s="159"/>
      <c r="B31" s="155"/>
      <c r="C31" s="155" t="s">
        <v>69</v>
      </c>
      <c r="D31" s="156" t="s">
        <v>51</v>
      </c>
      <c r="E31" s="156">
        <v>48</v>
      </c>
      <c r="F31" s="157">
        <v>47</v>
      </c>
      <c r="G31" s="158" t="s">
        <v>35</v>
      </c>
      <c r="H31" s="158">
        <v>4.94</v>
      </c>
      <c r="I31" s="168"/>
      <c r="J31" s="169">
        <f t="shared" si="0"/>
        <v>0</v>
      </c>
      <c r="K31" s="169">
        <f t="shared" si="1"/>
        <v>0</v>
      </c>
      <c r="L31" s="170" t="s">
        <v>52</v>
      </c>
      <c r="M31" s="171"/>
      <c r="N31" s="172"/>
      <c r="O31" s="170">
        <f t="shared" si="2"/>
        <v>0</v>
      </c>
      <c r="P31" s="170">
        <f t="shared" si="5"/>
        <v>0</v>
      </c>
      <c r="Q31" s="169">
        <f t="shared" si="4"/>
        <v>0</v>
      </c>
    </row>
    <row r="32" s="143" customFormat="1" ht="25.25" customHeight="1" spans="1:17">
      <c r="A32" s="159"/>
      <c r="B32" s="155"/>
      <c r="C32" s="155" t="s">
        <v>46</v>
      </c>
      <c r="D32" s="156" t="s">
        <v>51</v>
      </c>
      <c r="E32" s="156">
        <v>8</v>
      </c>
      <c r="F32" s="157">
        <v>47</v>
      </c>
      <c r="G32" s="158" t="s">
        <v>35</v>
      </c>
      <c r="H32" s="158">
        <v>7.41</v>
      </c>
      <c r="I32" s="168"/>
      <c r="J32" s="169">
        <f t="shared" si="0"/>
        <v>0</v>
      </c>
      <c r="K32" s="169">
        <f t="shared" si="1"/>
        <v>0</v>
      </c>
      <c r="L32" s="170" t="s">
        <v>52</v>
      </c>
      <c r="M32" s="171"/>
      <c r="N32" s="172"/>
      <c r="O32" s="170">
        <f t="shared" si="2"/>
        <v>0</v>
      </c>
      <c r="P32" s="170">
        <f t="shared" si="5"/>
        <v>0</v>
      </c>
      <c r="Q32" s="169">
        <f t="shared" si="4"/>
        <v>0</v>
      </c>
    </row>
    <row r="33" s="143" customFormat="1" ht="25.25" customHeight="1" spans="1:17">
      <c r="A33" s="159"/>
      <c r="B33" s="155"/>
      <c r="C33" s="155" t="s">
        <v>70</v>
      </c>
      <c r="D33" s="156" t="s">
        <v>34</v>
      </c>
      <c r="E33" s="156">
        <v>6</v>
      </c>
      <c r="F33" s="157">
        <v>47</v>
      </c>
      <c r="G33" s="158" t="s">
        <v>35</v>
      </c>
      <c r="H33" s="158">
        <v>12.34</v>
      </c>
      <c r="I33" s="168"/>
      <c r="J33" s="169">
        <f t="shared" si="0"/>
        <v>0</v>
      </c>
      <c r="K33" s="169">
        <f t="shared" si="1"/>
        <v>0</v>
      </c>
      <c r="L33" s="170" t="s">
        <v>36</v>
      </c>
      <c r="M33" s="171">
        <v>55.54</v>
      </c>
      <c r="N33" s="172"/>
      <c r="O33" s="170">
        <f t="shared" si="2"/>
        <v>0</v>
      </c>
      <c r="P33" s="170">
        <f t="shared" si="5"/>
        <v>0</v>
      </c>
      <c r="Q33" s="169">
        <f t="shared" si="4"/>
        <v>0</v>
      </c>
    </row>
    <row r="34" s="143" customFormat="1" ht="25.25" customHeight="1" spans="1:17">
      <c r="A34" s="159"/>
      <c r="B34" s="155" t="s">
        <v>71</v>
      </c>
      <c r="C34" s="155" t="s">
        <v>43</v>
      </c>
      <c r="D34" s="156" t="s">
        <v>34</v>
      </c>
      <c r="E34" s="156">
        <v>6</v>
      </c>
      <c r="F34" s="157">
        <v>47</v>
      </c>
      <c r="G34" s="158" t="s">
        <v>35</v>
      </c>
      <c r="H34" s="158">
        <v>39.25</v>
      </c>
      <c r="I34" s="168"/>
      <c r="J34" s="169">
        <f t="shared" si="0"/>
        <v>0</v>
      </c>
      <c r="K34" s="169">
        <f t="shared" si="1"/>
        <v>0</v>
      </c>
      <c r="L34" s="170" t="s">
        <v>36</v>
      </c>
      <c r="M34" s="171">
        <v>96.27</v>
      </c>
      <c r="N34" s="172"/>
      <c r="O34" s="170">
        <f t="shared" si="2"/>
        <v>0</v>
      </c>
      <c r="P34" s="170">
        <f t="shared" si="5"/>
        <v>0</v>
      </c>
      <c r="Q34" s="169">
        <f t="shared" si="4"/>
        <v>0</v>
      </c>
    </row>
    <row r="35" s="143" customFormat="1" ht="25.25" customHeight="1" spans="1:17">
      <c r="A35" s="159"/>
      <c r="B35" s="155" t="s">
        <v>72</v>
      </c>
      <c r="C35" s="155" t="s">
        <v>73</v>
      </c>
      <c r="D35" s="156" t="s">
        <v>34</v>
      </c>
      <c r="E35" s="156">
        <v>6</v>
      </c>
      <c r="F35" s="157">
        <v>39553</v>
      </c>
      <c r="G35" s="158" t="s">
        <v>35</v>
      </c>
      <c r="H35" s="158">
        <v>16.43</v>
      </c>
      <c r="I35" s="168"/>
      <c r="J35" s="169">
        <f t="shared" si="0"/>
        <v>0</v>
      </c>
      <c r="K35" s="169">
        <f t="shared" si="1"/>
        <v>0</v>
      </c>
      <c r="L35" s="170" t="s">
        <v>36</v>
      </c>
      <c r="M35" s="171">
        <v>96.27</v>
      </c>
      <c r="N35" s="172"/>
      <c r="O35" s="170">
        <f t="shared" si="2"/>
        <v>0</v>
      </c>
      <c r="P35" s="170">
        <f t="shared" si="5"/>
        <v>0</v>
      </c>
      <c r="Q35" s="169">
        <f t="shared" si="4"/>
        <v>0</v>
      </c>
    </row>
    <row r="36" s="143" customFormat="1" ht="25.25" customHeight="1" spans="1:17">
      <c r="A36" s="159"/>
      <c r="B36" s="155"/>
      <c r="C36" s="155" t="s">
        <v>74</v>
      </c>
      <c r="D36" s="156" t="s">
        <v>34</v>
      </c>
      <c r="E36" s="156">
        <v>8</v>
      </c>
      <c r="F36" s="157">
        <v>13547</v>
      </c>
      <c r="G36" s="158" t="s">
        <v>35</v>
      </c>
      <c r="H36" s="158">
        <v>15.23</v>
      </c>
      <c r="I36" s="168"/>
      <c r="J36" s="169">
        <f t="shared" si="0"/>
        <v>0</v>
      </c>
      <c r="K36" s="169">
        <f t="shared" si="1"/>
        <v>0</v>
      </c>
      <c r="L36" s="170" t="s">
        <v>36</v>
      </c>
      <c r="M36" s="171">
        <v>96.27</v>
      </c>
      <c r="N36" s="172"/>
      <c r="O36" s="170">
        <f t="shared" si="2"/>
        <v>0</v>
      </c>
      <c r="P36" s="170">
        <f t="shared" si="5"/>
        <v>0</v>
      </c>
      <c r="Q36" s="169">
        <f t="shared" si="4"/>
        <v>0</v>
      </c>
    </row>
    <row r="37" s="143" customFormat="1" ht="25.25" customHeight="1" spans="1:17">
      <c r="A37" s="159"/>
      <c r="B37" s="155" t="s">
        <v>66</v>
      </c>
      <c r="C37" s="155" t="s">
        <v>75</v>
      </c>
      <c r="D37" s="156" t="s">
        <v>34</v>
      </c>
      <c r="E37" s="156">
        <v>6</v>
      </c>
      <c r="F37" s="157">
        <v>47</v>
      </c>
      <c r="G37" s="158" t="s">
        <v>35</v>
      </c>
      <c r="H37" s="158">
        <v>4.94</v>
      </c>
      <c r="I37" s="168"/>
      <c r="J37" s="169">
        <f t="shared" si="0"/>
        <v>0</v>
      </c>
      <c r="K37" s="169">
        <f t="shared" si="1"/>
        <v>0</v>
      </c>
      <c r="L37" s="170" t="s">
        <v>36</v>
      </c>
      <c r="M37" s="171">
        <v>55.54</v>
      </c>
      <c r="N37" s="172"/>
      <c r="O37" s="170">
        <f t="shared" si="2"/>
        <v>0</v>
      </c>
      <c r="P37" s="170">
        <f t="shared" si="5"/>
        <v>0</v>
      </c>
      <c r="Q37" s="169">
        <f t="shared" si="4"/>
        <v>0</v>
      </c>
    </row>
    <row r="38" s="143" customFormat="1" ht="25.25" customHeight="1" spans="1:17">
      <c r="A38" s="159"/>
      <c r="B38" s="155"/>
      <c r="C38" s="155" t="s">
        <v>68</v>
      </c>
      <c r="D38" s="156" t="s">
        <v>34</v>
      </c>
      <c r="E38" s="156">
        <v>6</v>
      </c>
      <c r="F38" s="157">
        <v>47</v>
      </c>
      <c r="G38" s="158" t="s">
        <v>35</v>
      </c>
      <c r="H38" s="158">
        <v>12.34</v>
      </c>
      <c r="I38" s="168"/>
      <c r="J38" s="169">
        <f t="shared" ref="J38:J69" si="6">IF(ROUND(I38,2)&gt;H38,"",ROUND(I38,2))</f>
        <v>0</v>
      </c>
      <c r="K38" s="169">
        <f t="shared" ref="K38:K69" si="7">J38*F38</f>
        <v>0</v>
      </c>
      <c r="L38" s="170" t="s">
        <v>36</v>
      </c>
      <c r="M38" s="171">
        <v>55.54</v>
      </c>
      <c r="N38" s="172"/>
      <c r="O38" s="170">
        <f t="shared" ref="O38:O69" si="8">IF(ROUND(N38,2)&gt;M38,"",ROUND(N38,2))</f>
        <v>0</v>
      </c>
      <c r="P38" s="170">
        <f t="shared" si="5"/>
        <v>0</v>
      </c>
      <c r="Q38" s="169">
        <f t="shared" ref="Q38:Q69" si="9">K38+P38</f>
        <v>0</v>
      </c>
    </row>
    <row r="39" s="143" customFormat="1" ht="25.25" customHeight="1" spans="1:17">
      <c r="A39" s="159"/>
      <c r="B39" s="155" t="s">
        <v>76</v>
      </c>
      <c r="C39" s="155" t="s">
        <v>38</v>
      </c>
      <c r="D39" s="156" t="s">
        <v>56</v>
      </c>
      <c r="E39" s="156">
        <v>6</v>
      </c>
      <c r="F39" s="157">
        <v>47</v>
      </c>
      <c r="G39" s="158" t="s">
        <v>35</v>
      </c>
      <c r="H39" s="158">
        <v>27.77</v>
      </c>
      <c r="I39" s="168"/>
      <c r="J39" s="169">
        <f t="shared" si="6"/>
        <v>0</v>
      </c>
      <c r="K39" s="169">
        <f t="shared" si="7"/>
        <v>0</v>
      </c>
      <c r="L39" s="170" t="s">
        <v>36</v>
      </c>
      <c r="M39" s="171">
        <v>59.86</v>
      </c>
      <c r="N39" s="172"/>
      <c r="O39" s="170">
        <f t="shared" si="8"/>
        <v>0</v>
      </c>
      <c r="P39" s="170">
        <f t="shared" si="5"/>
        <v>0</v>
      </c>
      <c r="Q39" s="169">
        <f t="shared" si="9"/>
        <v>0</v>
      </c>
    </row>
    <row r="40" s="143" customFormat="1" ht="25.25" customHeight="1" spans="1:17">
      <c r="A40" s="160"/>
      <c r="B40" s="155"/>
      <c r="C40" s="155" t="s">
        <v>41</v>
      </c>
      <c r="D40" s="156" t="s">
        <v>34</v>
      </c>
      <c r="E40" s="156">
        <v>6</v>
      </c>
      <c r="F40" s="157">
        <v>111782</v>
      </c>
      <c r="G40" s="158" t="s">
        <v>35</v>
      </c>
      <c r="H40" s="158">
        <v>16.98</v>
      </c>
      <c r="I40" s="168"/>
      <c r="J40" s="169">
        <f t="shared" si="6"/>
        <v>0</v>
      </c>
      <c r="K40" s="169">
        <f t="shared" si="7"/>
        <v>0</v>
      </c>
      <c r="L40" s="170" t="s">
        <v>36</v>
      </c>
      <c r="M40" s="171">
        <v>61.73</v>
      </c>
      <c r="N40" s="172"/>
      <c r="O40" s="170">
        <f t="shared" si="8"/>
        <v>0</v>
      </c>
      <c r="P40" s="170">
        <f t="shared" si="5"/>
        <v>0</v>
      </c>
      <c r="Q40" s="169">
        <f t="shared" si="9"/>
        <v>0</v>
      </c>
    </row>
    <row r="41" s="143" customFormat="1" ht="25.25" customHeight="1" spans="1:17">
      <c r="A41" s="160"/>
      <c r="B41" s="155"/>
      <c r="C41" s="155" t="s">
        <v>63</v>
      </c>
      <c r="D41" s="156" t="s">
        <v>34</v>
      </c>
      <c r="E41" s="156">
        <v>6</v>
      </c>
      <c r="F41" s="157">
        <v>47</v>
      </c>
      <c r="G41" s="158" t="s">
        <v>35</v>
      </c>
      <c r="H41" s="158">
        <v>15.43</v>
      </c>
      <c r="I41" s="168"/>
      <c r="J41" s="169">
        <f t="shared" si="6"/>
        <v>0</v>
      </c>
      <c r="K41" s="169">
        <f t="shared" si="7"/>
        <v>0</v>
      </c>
      <c r="L41" s="170" t="s">
        <v>36</v>
      </c>
      <c r="M41" s="171">
        <v>59.86</v>
      </c>
      <c r="N41" s="172"/>
      <c r="O41" s="170">
        <f t="shared" si="8"/>
        <v>0</v>
      </c>
      <c r="P41" s="170">
        <f t="shared" si="5"/>
        <v>0</v>
      </c>
      <c r="Q41" s="169">
        <f t="shared" si="9"/>
        <v>0</v>
      </c>
    </row>
    <row r="42" s="143" customFormat="1" ht="25.25" customHeight="1" spans="1:17">
      <c r="A42" s="161" t="s">
        <v>77</v>
      </c>
      <c r="B42" s="162" t="s">
        <v>78</v>
      </c>
      <c r="C42" s="155" t="s">
        <v>79</v>
      </c>
      <c r="D42" s="156" t="s">
        <v>34</v>
      </c>
      <c r="E42" s="156">
        <v>6</v>
      </c>
      <c r="F42" s="157">
        <v>18304</v>
      </c>
      <c r="G42" s="158" t="s">
        <v>35</v>
      </c>
      <c r="H42" s="158">
        <v>25.68</v>
      </c>
      <c r="I42" s="168"/>
      <c r="J42" s="169">
        <f t="shared" si="6"/>
        <v>0</v>
      </c>
      <c r="K42" s="169">
        <f t="shared" si="7"/>
        <v>0</v>
      </c>
      <c r="L42" s="170" t="s">
        <v>36</v>
      </c>
      <c r="M42" s="171">
        <v>78.8</v>
      </c>
      <c r="N42" s="172"/>
      <c r="O42" s="170">
        <f t="shared" si="8"/>
        <v>0</v>
      </c>
      <c r="P42" s="170">
        <f t="shared" si="5"/>
        <v>0</v>
      </c>
      <c r="Q42" s="169">
        <f t="shared" si="9"/>
        <v>0</v>
      </c>
    </row>
    <row r="43" s="143" customFormat="1" ht="25.25" customHeight="1" spans="1:17">
      <c r="A43" s="163"/>
      <c r="B43" s="164"/>
      <c r="C43" s="155" t="s">
        <v>42</v>
      </c>
      <c r="D43" s="156" t="s">
        <v>34</v>
      </c>
      <c r="E43" s="156">
        <v>6</v>
      </c>
      <c r="F43" s="157">
        <v>28074</v>
      </c>
      <c r="G43" s="158" t="s">
        <v>35</v>
      </c>
      <c r="H43" s="158">
        <v>25.68</v>
      </c>
      <c r="I43" s="168"/>
      <c r="J43" s="169">
        <f t="shared" si="6"/>
        <v>0</v>
      </c>
      <c r="K43" s="169">
        <f t="shared" si="7"/>
        <v>0</v>
      </c>
      <c r="L43" s="170" t="s">
        <v>36</v>
      </c>
      <c r="M43" s="171">
        <v>88.13</v>
      </c>
      <c r="N43" s="172"/>
      <c r="O43" s="170">
        <f t="shared" si="8"/>
        <v>0</v>
      </c>
      <c r="P43" s="170">
        <f t="shared" si="5"/>
        <v>0</v>
      </c>
      <c r="Q43" s="169">
        <f t="shared" si="9"/>
        <v>0</v>
      </c>
    </row>
    <row r="44" s="143" customFormat="1" ht="25.25" customHeight="1" spans="1:17">
      <c r="A44" s="163"/>
      <c r="B44" s="155" t="s">
        <v>80</v>
      </c>
      <c r="C44" s="155" t="s">
        <v>38</v>
      </c>
      <c r="D44" s="156" t="s">
        <v>34</v>
      </c>
      <c r="E44" s="156">
        <v>6</v>
      </c>
      <c r="F44" s="157">
        <v>73853</v>
      </c>
      <c r="G44" s="158" t="s">
        <v>35</v>
      </c>
      <c r="H44" s="158">
        <v>19.78</v>
      </c>
      <c r="I44" s="168"/>
      <c r="J44" s="169">
        <f t="shared" si="6"/>
        <v>0</v>
      </c>
      <c r="K44" s="169">
        <f t="shared" si="7"/>
        <v>0</v>
      </c>
      <c r="L44" s="170" t="s">
        <v>36</v>
      </c>
      <c r="M44" s="171">
        <v>61.07</v>
      </c>
      <c r="N44" s="172"/>
      <c r="O44" s="170">
        <f t="shared" si="8"/>
        <v>0</v>
      </c>
      <c r="P44" s="170">
        <f t="shared" si="5"/>
        <v>0</v>
      </c>
      <c r="Q44" s="169">
        <f t="shared" si="9"/>
        <v>0</v>
      </c>
    </row>
    <row r="45" s="143" customFormat="1" ht="25.25" customHeight="1" spans="1:17">
      <c r="A45" s="163"/>
      <c r="B45" s="155" t="s">
        <v>44</v>
      </c>
      <c r="C45" s="155" t="s">
        <v>38</v>
      </c>
      <c r="D45" s="156" t="s">
        <v>65</v>
      </c>
      <c r="E45" s="156">
        <v>6</v>
      </c>
      <c r="F45" s="157">
        <v>14632</v>
      </c>
      <c r="G45" s="158" t="s">
        <v>35</v>
      </c>
      <c r="H45" s="158">
        <v>22.08</v>
      </c>
      <c r="I45" s="168"/>
      <c r="J45" s="169">
        <f t="shared" si="6"/>
        <v>0</v>
      </c>
      <c r="K45" s="169">
        <f t="shared" si="7"/>
        <v>0</v>
      </c>
      <c r="L45" s="170" t="s">
        <v>36</v>
      </c>
      <c r="M45" s="171">
        <v>74.06</v>
      </c>
      <c r="N45" s="172"/>
      <c r="O45" s="170">
        <f t="shared" si="8"/>
        <v>0</v>
      </c>
      <c r="P45" s="170">
        <f t="shared" si="5"/>
        <v>0</v>
      </c>
      <c r="Q45" s="169">
        <f t="shared" si="9"/>
        <v>0</v>
      </c>
    </row>
    <row r="46" s="143" customFormat="1" ht="25.25" customHeight="1" spans="1:17">
      <c r="A46" s="163"/>
      <c r="B46" s="155" t="s">
        <v>81</v>
      </c>
      <c r="C46" s="155" t="s">
        <v>82</v>
      </c>
      <c r="D46" s="156" t="s">
        <v>51</v>
      </c>
      <c r="E46" s="156">
        <v>18</v>
      </c>
      <c r="F46" s="157">
        <v>47</v>
      </c>
      <c r="G46" s="158" t="s">
        <v>35</v>
      </c>
      <c r="H46" s="158">
        <v>11.11</v>
      </c>
      <c r="I46" s="168"/>
      <c r="J46" s="169">
        <f t="shared" si="6"/>
        <v>0</v>
      </c>
      <c r="K46" s="169">
        <f t="shared" si="7"/>
        <v>0</v>
      </c>
      <c r="L46" s="170" t="s">
        <v>52</v>
      </c>
      <c r="M46" s="171"/>
      <c r="N46" s="172"/>
      <c r="O46" s="170">
        <f t="shared" si="8"/>
        <v>0</v>
      </c>
      <c r="P46" s="170">
        <f t="shared" si="5"/>
        <v>0</v>
      </c>
      <c r="Q46" s="169">
        <f t="shared" si="9"/>
        <v>0</v>
      </c>
    </row>
    <row r="47" s="143" customFormat="1" ht="25.25" customHeight="1" spans="1:17">
      <c r="A47" s="163"/>
      <c r="B47" s="155"/>
      <c r="C47" s="155"/>
      <c r="D47" s="156" t="s">
        <v>59</v>
      </c>
      <c r="E47" s="156">
        <v>16</v>
      </c>
      <c r="F47" s="157">
        <v>47</v>
      </c>
      <c r="G47" s="158" t="s">
        <v>35</v>
      </c>
      <c r="H47" s="158">
        <v>14.81</v>
      </c>
      <c r="I47" s="168"/>
      <c r="J47" s="169">
        <f t="shared" si="6"/>
        <v>0</v>
      </c>
      <c r="K47" s="169">
        <f t="shared" si="7"/>
        <v>0</v>
      </c>
      <c r="L47" s="170" t="s">
        <v>60</v>
      </c>
      <c r="M47" s="171">
        <v>109.85</v>
      </c>
      <c r="N47" s="172"/>
      <c r="O47" s="170">
        <f t="shared" si="8"/>
        <v>0</v>
      </c>
      <c r="P47" s="170">
        <f t="shared" si="5"/>
        <v>0</v>
      </c>
      <c r="Q47" s="169">
        <f t="shared" si="9"/>
        <v>0</v>
      </c>
    </row>
    <row r="48" s="143" customFormat="1" ht="25.25" customHeight="1" spans="1:17">
      <c r="A48" s="163"/>
      <c r="B48" s="155" t="s">
        <v>83</v>
      </c>
      <c r="C48" s="155" t="s">
        <v>84</v>
      </c>
      <c r="D48" s="156" t="s">
        <v>59</v>
      </c>
      <c r="E48" s="156">
        <v>16</v>
      </c>
      <c r="F48" s="157">
        <v>47</v>
      </c>
      <c r="G48" s="158" t="s">
        <v>35</v>
      </c>
      <c r="H48" s="158">
        <v>15.27</v>
      </c>
      <c r="I48" s="168"/>
      <c r="J48" s="169">
        <f t="shared" si="6"/>
        <v>0</v>
      </c>
      <c r="K48" s="169">
        <f t="shared" si="7"/>
        <v>0</v>
      </c>
      <c r="L48" s="170" t="s">
        <v>60</v>
      </c>
      <c r="M48" s="171">
        <v>96.27</v>
      </c>
      <c r="N48" s="172"/>
      <c r="O48" s="170">
        <f t="shared" si="8"/>
        <v>0</v>
      </c>
      <c r="P48" s="170">
        <f t="shared" si="5"/>
        <v>0</v>
      </c>
      <c r="Q48" s="169">
        <f t="shared" si="9"/>
        <v>0</v>
      </c>
    </row>
    <row r="49" s="143" customFormat="1" ht="25.25" customHeight="1" spans="1:17">
      <c r="A49" s="163"/>
      <c r="B49" s="155" t="s">
        <v>85</v>
      </c>
      <c r="C49" s="155" t="s">
        <v>86</v>
      </c>
      <c r="D49" s="156" t="s">
        <v>59</v>
      </c>
      <c r="E49" s="156">
        <v>30</v>
      </c>
      <c r="F49" s="157">
        <v>1123</v>
      </c>
      <c r="G49" s="158" t="s">
        <v>35</v>
      </c>
      <c r="H49" s="158">
        <v>6.37</v>
      </c>
      <c r="I49" s="168"/>
      <c r="J49" s="169">
        <f t="shared" si="6"/>
        <v>0</v>
      </c>
      <c r="K49" s="169">
        <f t="shared" si="7"/>
        <v>0</v>
      </c>
      <c r="L49" s="170" t="s">
        <v>60</v>
      </c>
      <c r="M49" s="171">
        <v>117.26</v>
      </c>
      <c r="N49" s="172"/>
      <c r="O49" s="170">
        <f t="shared" si="8"/>
        <v>0</v>
      </c>
      <c r="P49" s="170">
        <f t="shared" si="5"/>
        <v>0</v>
      </c>
      <c r="Q49" s="169">
        <f t="shared" si="9"/>
        <v>0</v>
      </c>
    </row>
    <row r="50" s="143" customFormat="1" ht="25.25" customHeight="1" spans="1:17">
      <c r="A50" s="163"/>
      <c r="B50" s="155"/>
      <c r="C50" s="155"/>
      <c r="D50" s="156" t="s">
        <v>51</v>
      </c>
      <c r="E50" s="156">
        <v>18</v>
      </c>
      <c r="F50" s="157">
        <v>47</v>
      </c>
      <c r="G50" s="158" t="s">
        <v>35</v>
      </c>
      <c r="H50" s="158">
        <v>11.11</v>
      </c>
      <c r="I50" s="168"/>
      <c r="J50" s="169">
        <f t="shared" si="6"/>
        <v>0</v>
      </c>
      <c r="K50" s="169">
        <f t="shared" si="7"/>
        <v>0</v>
      </c>
      <c r="L50" s="170" t="s">
        <v>52</v>
      </c>
      <c r="M50" s="171"/>
      <c r="N50" s="172"/>
      <c r="O50" s="170">
        <f t="shared" si="8"/>
        <v>0</v>
      </c>
      <c r="P50" s="170">
        <f t="shared" ref="P50:P81" si="10">F50*O50/E50</f>
        <v>0</v>
      </c>
      <c r="Q50" s="169">
        <f t="shared" si="9"/>
        <v>0</v>
      </c>
    </row>
    <row r="51" s="143" customFormat="1" ht="25.25" customHeight="1" spans="1:17">
      <c r="A51" s="163"/>
      <c r="B51" s="155"/>
      <c r="C51" s="155" t="s">
        <v>87</v>
      </c>
      <c r="D51" s="156" t="s">
        <v>51</v>
      </c>
      <c r="E51" s="156">
        <v>18</v>
      </c>
      <c r="F51" s="157">
        <v>47</v>
      </c>
      <c r="G51" s="158" t="s">
        <v>35</v>
      </c>
      <c r="H51" s="158">
        <v>12.96</v>
      </c>
      <c r="I51" s="168"/>
      <c r="J51" s="169">
        <f t="shared" si="6"/>
        <v>0</v>
      </c>
      <c r="K51" s="169">
        <f t="shared" si="7"/>
        <v>0</v>
      </c>
      <c r="L51" s="170" t="s">
        <v>52</v>
      </c>
      <c r="M51" s="171"/>
      <c r="N51" s="172"/>
      <c r="O51" s="170">
        <f t="shared" si="8"/>
        <v>0</v>
      </c>
      <c r="P51" s="170">
        <f t="shared" si="10"/>
        <v>0</v>
      </c>
      <c r="Q51" s="169">
        <f t="shared" si="9"/>
        <v>0</v>
      </c>
    </row>
    <row r="52" s="143" customFormat="1" ht="25.25" customHeight="1" spans="1:17">
      <c r="A52" s="163"/>
      <c r="B52" s="155"/>
      <c r="C52" s="155" t="s">
        <v>88</v>
      </c>
      <c r="D52" s="156" t="s">
        <v>59</v>
      </c>
      <c r="E52" s="156">
        <v>16</v>
      </c>
      <c r="F52" s="157">
        <v>74806</v>
      </c>
      <c r="G52" s="158" t="s">
        <v>35</v>
      </c>
      <c r="H52" s="158">
        <v>8.08</v>
      </c>
      <c r="I52" s="168"/>
      <c r="J52" s="169">
        <f t="shared" si="6"/>
        <v>0</v>
      </c>
      <c r="K52" s="169">
        <f t="shared" si="7"/>
        <v>0</v>
      </c>
      <c r="L52" s="170" t="s">
        <v>60</v>
      </c>
      <c r="M52" s="171">
        <v>117.26</v>
      </c>
      <c r="N52" s="172"/>
      <c r="O52" s="170">
        <f t="shared" si="8"/>
        <v>0</v>
      </c>
      <c r="P52" s="170">
        <f t="shared" si="10"/>
        <v>0</v>
      </c>
      <c r="Q52" s="169">
        <f t="shared" si="9"/>
        <v>0</v>
      </c>
    </row>
    <row r="53" s="143" customFormat="1" ht="25.25" customHeight="1" spans="1:17">
      <c r="A53" s="163"/>
      <c r="B53" s="155"/>
      <c r="C53" s="155"/>
      <c r="D53" s="156" t="s">
        <v>51</v>
      </c>
      <c r="E53" s="156">
        <v>18</v>
      </c>
      <c r="F53" s="157">
        <v>47</v>
      </c>
      <c r="G53" s="158" t="s">
        <v>35</v>
      </c>
      <c r="H53" s="158">
        <v>11.11</v>
      </c>
      <c r="I53" s="168"/>
      <c r="J53" s="169">
        <f t="shared" si="6"/>
        <v>0</v>
      </c>
      <c r="K53" s="169">
        <f t="shared" si="7"/>
        <v>0</v>
      </c>
      <c r="L53" s="170" t="s">
        <v>52</v>
      </c>
      <c r="M53" s="171"/>
      <c r="N53" s="172"/>
      <c r="O53" s="170">
        <f t="shared" si="8"/>
        <v>0</v>
      </c>
      <c r="P53" s="170">
        <f t="shared" si="10"/>
        <v>0</v>
      </c>
      <c r="Q53" s="169">
        <f t="shared" si="9"/>
        <v>0</v>
      </c>
    </row>
    <row r="54" s="143" customFormat="1" ht="25.25" customHeight="1" spans="1:17">
      <c r="A54" s="163"/>
      <c r="B54" s="155" t="s">
        <v>89</v>
      </c>
      <c r="C54" s="155" t="s">
        <v>90</v>
      </c>
      <c r="D54" s="156" t="s">
        <v>59</v>
      </c>
      <c r="E54" s="156">
        <v>30</v>
      </c>
      <c r="F54" s="157">
        <v>47</v>
      </c>
      <c r="G54" s="158" t="s">
        <v>35</v>
      </c>
      <c r="H54" s="158">
        <v>12.34</v>
      </c>
      <c r="I54" s="168"/>
      <c r="J54" s="169">
        <f t="shared" si="6"/>
        <v>0</v>
      </c>
      <c r="K54" s="169">
        <f t="shared" si="7"/>
        <v>0</v>
      </c>
      <c r="L54" s="170" t="s">
        <v>60</v>
      </c>
      <c r="M54" s="171">
        <v>111.08</v>
      </c>
      <c r="N54" s="172"/>
      <c r="O54" s="170">
        <f t="shared" si="8"/>
        <v>0</v>
      </c>
      <c r="P54" s="170">
        <f t="shared" si="10"/>
        <v>0</v>
      </c>
      <c r="Q54" s="169">
        <f t="shared" si="9"/>
        <v>0</v>
      </c>
    </row>
    <row r="55" s="143" customFormat="1" ht="25.25" customHeight="1" spans="1:17">
      <c r="A55" s="163"/>
      <c r="B55" s="155"/>
      <c r="C55" s="155"/>
      <c r="D55" s="156" t="s">
        <v>51</v>
      </c>
      <c r="E55" s="156">
        <v>16</v>
      </c>
      <c r="F55" s="157">
        <v>47</v>
      </c>
      <c r="G55" s="158" t="s">
        <v>35</v>
      </c>
      <c r="H55" s="158">
        <v>11.11</v>
      </c>
      <c r="I55" s="168"/>
      <c r="J55" s="169">
        <f t="shared" si="6"/>
        <v>0</v>
      </c>
      <c r="K55" s="169">
        <f t="shared" si="7"/>
        <v>0</v>
      </c>
      <c r="L55" s="170" t="s">
        <v>52</v>
      </c>
      <c r="M55" s="171"/>
      <c r="N55" s="172"/>
      <c r="O55" s="170">
        <f t="shared" si="8"/>
        <v>0</v>
      </c>
      <c r="P55" s="170">
        <f t="shared" si="10"/>
        <v>0</v>
      </c>
      <c r="Q55" s="169">
        <f t="shared" si="9"/>
        <v>0</v>
      </c>
    </row>
    <row r="56" s="143" customFormat="1" ht="25.25" customHeight="1" spans="1:17">
      <c r="A56" s="163"/>
      <c r="B56" s="155" t="s">
        <v>91</v>
      </c>
      <c r="C56" s="155" t="s">
        <v>90</v>
      </c>
      <c r="D56" s="156" t="s">
        <v>51</v>
      </c>
      <c r="E56" s="156">
        <v>16</v>
      </c>
      <c r="F56" s="157">
        <v>47</v>
      </c>
      <c r="G56" s="158" t="s">
        <v>35</v>
      </c>
      <c r="H56" s="158">
        <v>10.53</v>
      </c>
      <c r="I56" s="168"/>
      <c r="J56" s="169">
        <f t="shared" si="6"/>
        <v>0</v>
      </c>
      <c r="K56" s="169">
        <f t="shared" si="7"/>
        <v>0</v>
      </c>
      <c r="L56" s="170" t="s">
        <v>52</v>
      </c>
      <c r="M56" s="171"/>
      <c r="N56" s="172"/>
      <c r="O56" s="170">
        <f t="shared" si="8"/>
        <v>0</v>
      </c>
      <c r="P56" s="170">
        <f t="shared" si="10"/>
        <v>0</v>
      </c>
      <c r="Q56" s="169">
        <f t="shared" si="9"/>
        <v>0</v>
      </c>
    </row>
    <row r="57" s="143" customFormat="1" ht="25.25" customHeight="1" spans="1:17">
      <c r="A57" s="163"/>
      <c r="B57" s="155"/>
      <c r="C57" s="155"/>
      <c r="D57" s="156" t="s">
        <v>59</v>
      </c>
      <c r="E57" s="156">
        <v>18</v>
      </c>
      <c r="F57" s="157">
        <v>44918</v>
      </c>
      <c r="G57" s="158" t="s">
        <v>35</v>
      </c>
      <c r="H57" s="158">
        <v>3.7</v>
      </c>
      <c r="I57" s="168"/>
      <c r="J57" s="169">
        <f t="shared" si="6"/>
        <v>0</v>
      </c>
      <c r="K57" s="169">
        <f t="shared" si="7"/>
        <v>0</v>
      </c>
      <c r="L57" s="170" t="s">
        <v>60</v>
      </c>
      <c r="M57" s="171">
        <v>76.28</v>
      </c>
      <c r="N57" s="172"/>
      <c r="O57" s="170">
        <f t="shared" si="8"/>
        <v>0</v>
      </c>
      <c r="P57" s="170">
        <f t="shared" si="10"/>
        <v>0</v>
      </c>
      <c r="Q57" s="169">
        <f t="shared" si="9"/>
        <v>0</v>
      </c>
    </row>
    <row r="58" s="143" customFormat="1" ht="25.25" customHeight="1" spans="1:17">
      <c r="A58" s="163"/>
      <c r="B58" s="155" t="s">
        <v>92</v>
      </c>
      <c r="C58" s="155" t="s">
        <v>93</v>
      </c>
      <c r="D58" s="156" t="s">
        <v>51</v>
      </c>
      <c r="E58" s="156">
        <v>12</v>
      </c>
      <c r="F58" s="157">
        <v>47</v>
      </c>
      <c r="G58" s="158" t="s">
        <v>35</v>
      </c>
      <c r="H58" s="158">
        <v>10.47</v>
      </c>
      <c r="I58" s="168"/>
      <c r="J58" s="169">
        <f t="shared" si="6"/>
        <v>0</v>
      </c>
      <c r="K58" s="169">
        <f t="shared" si="7"/>
        <v>0</v>
      </c>
      <c r="L58" s="170" t="s">
        <v>52</v>
      </c>
      <c r="M58" s="171"/>
      <c r="N58" s="172"/>
      <c r="O58" s="170">
        <f t="shared" si="8"/>
        <v>0</v>
      </c>
      <c r="P58" s="170">
        <f t="shared" si="10"/>
        <v>0</v>
      </c>
      <c r="Q58" s="169">
        <f t="shared" si="9"/>
        <v>0</v>
      </c>
    </row>
    <row r="59" s="143" customFormat="1" ht="25.25" customHeight="1" spans="1:17">
      <c r="A59" s="163"/>
      <c r="B59" s="155"/>
      <c r="C59" s="155"/>
      <c r="D59" s="156" t="s">
        <v>59</v>
      </c>
      <c r="E59" s="156">
        <v>12</v>
      </c>
      <c r="F59" s="157">
        <v>179861</v>
      </c>
      <c r="G59" s="158" t="s">
        <v>35</v>
      </c>
      <c r="H59" s="158">
        <v>11.98</v>
      </c>
      <c r="I59" s="168"/>
      <c r="J59" s="169">
        <f t="shared" si="6"/>
        <v>0</v>
      </c>
      <c r="K59" s="169">
        <f t="shared" si="7"/>
        <v>0</v>
      </c>
      <c r="L59" s="170" t="s">
        <v>60</v>
      </c>
      <c r="M59" s="171">
        <v>111.08</v>
      </c>
      <c r="N59" s="172"/>
      <c r="O59" s="170">
        <f t="shared" si="8"/>
        <v>0</v>
      </c>
      <c r="P59" s="170">
        <f t="shared" si="10"/>
        <v>0</v>
      </c>
      <c r="Q59" s="169">
        <f t="shared" si="9"/>
        <v>0</v>
      </c>
    </row>
    <row r="60" s="143" customFormat="1" ht="25.25" customHeight="1" spans="1:17">
      <c r="A60" s="163"/>
      <c r="B60" s="155" t="s">
        <v>94</v>
      </c>
      <c r="C60" s="155" t="s">
        <v>93</v>
      </c>
      <c r="D60" s="156" t="s">
        <v>59</v>
      </c>
      <c r="E60" s="156">
        <v>12</v>
      </c>
      <c r="F60" s="157">
        <v>50533</v>
      </c>
      <c r="G60" s="158" t="s">
        <v>35</v>
      </c>
      <c r="H60" s="158">
        <v>10.13</v>
      </c>
      <c r="I60" s="168"/>
      <c r="J60" s="169">
        <f t="shared" si="6"/>
        <v>0</v>
      </c>
      <c r="K60" s="169">
        <f t="shared" si="7"/>
        <v>0</v>
      </c>
      <c r="L60" s="170" t="s">
        <v>60</v>
      </c>
      <c r="M60" s="171">
        <v>99.98</v>
      </c>
      <c r="N60" s="172"/>
      <c r="O60" s="170">
        <f t="shared" si="8"/>
        <v>0</v>
      </c>
      <c r="P60" s="170">
        <f t="shared" si="10"/>
        <v>0</v>
      </c>
      <c r="Q60" s="169">
        <f t="shared" si="9"/>
        <v>0</v>
      </c>
    </row>
    <row r="61" s="143" customFormat="1" ht="25.25" customHeight="1" spans="1:17">
      <c r="A61" s="163"/>
      <c r="B61" s="155" t="s">
        <v>95</v>
      </c>
      <c r="C61" s="155" t="s">
        <v>96</v>
      </c>
      <c r="D61" s="156" t="s">
        <v>34</v>
      </c>
      <c r="E61" s="156">
        <v>6</v>
      </c>
      <c r="F61" s="157">
        <v>47</v>
      </c>
      <c r="G61" s="158" t="s">
        <v>35</v>
      </c>
      <c r="H61" s="158">
        <v>1.85</v>
      </c>
      <c r="I61" s="168"/>
      <c r="J61" s="169">
        <f t="shared" si="6"/>
        <v>0</v>
      </c>
      <c r="K61" s="169">
        <f t="shared" si="7"/>
        <v>0</v>
      </c>
      <c r="L61" s="170" t="s">
        <v>36</v>
      </c>
      <c r="M61" s="171">
        <v>4.94</v>
      </c>
      <c r="N61" s="172"/>
      <c r="O61" s="170">
        <f t="shared" si="8"/>
        <v>0</v>
      </c>
      <c r="P61" s="170">
        <f t="shared" si="10"/>
        <v>0</v>
      </c>
      <c r="Q61" s="169">
        <f t="shared" si="9"/>
        <v>0</v>
      </c>
    </row>
    <row r="62" s="143" customFormat="1" ht="25.25" customHeight="1" spans="1:17">
      <c r="A62" s="163"/>
      <c r="B62" s="155"/>
      <c r="C62" s="155"/>
      <c r="D62" s="156" t="s">
        <v>51</v>
      </c>
      <c r="E62" s="156">
        <v>12</v>
      </c>
      <c r="F62" s="157">
        <v>47</v>
      </c>
      <c r="G62" s="158" t="s">
        <v>35</v>
      </c>
      <c r="H62" s="158">
        <v>4.32</v>
      </c>
      <c r="I62" s="168"/>
      <c r="J62" s="169">
        <f t="shared" si="6"/>
        <v>0</v>
      </c>
      <c r="K62" s="169">
        <f t="shared" si="7"/>
        <v>0</v>
      </c>
      <c r="L62" s="170" t="s">
        <v>52</v>
      </c>
      <c r="M62" s="171"/>
      <c r="N62" s="172"/>
      <c r="O62" s="170">
        <f t="shared" si="8"/>
        <v>0</v>
      </c>
      <c r="P62" s="170">
        <f t="shared" si="10"/>
        <v>0</v>
      </c>
      <c r="Q62" s="169">
        <f t="shared" si="9"/>
        <v>0</v>
      </c>
    </row>
    <row r="63" s="143" customFormat="1" ht="25.25" customHeight="1" spans="1:17">
      <c r="A63" s="163"/>
      <c r="B63" s="155" t="s">
        <v>64</v>
      </c>
      <c r="C63" s="155" t="s">
        <v>97</v>
      </c>
      <c r="D63" s="156" t="s">
        <v>59</v>
      </c>
      <c r="E63" s="156">
        <v>8</v>
      </c>
      <c r="F63" s="157">
        <v>9826</v>
      </c>
      <c r="G63" s="158" t="s">
        <v>35</v>
      </c>
      <c r="H63" s="158">
        <v>12.72</v>
      </c>
      <c r="I63" s="168"/>
      <c r="J63" s="169">
        <f t="shared" si="6"/>
        <v>0</v>
      </c>
      <c r="K63" s="169">
        <f t="shared" si="7"/>
        <v>0</v>
      </c>
      <c r="L63" s="170" t="s">
        <v>60</v>
      </c>
      <c r="M63" s="171">
        <v>54.31</v>
      </c>
      <c r="N63" s="172"/>
      <c r="O63" s="170">
        <f t="shared" si="8"/>
        <v>0</v>
      </c>
      <c r="P63" s="170">
        <f t="shared" si="10"/>
        <v>0</v>
      </c>
      <c r="Q63" s="169">
        <f t="shared" si="9"/>
        <v>0</v>
      </c>
    </row>
    <row r="64" s="143" customFormat="1" ht="25.25" customHeight="1" spans="1:17">
      <c r="A64" s="163"/>
      <c r="B64" s="155"/>
      <c r="C64" s="155"/>
      <c r="D64" s="156" t="s">
        <v>51</v>
      </c>
      <c r="E64" s="156">
        <v>4</v>
      </c>
      <c r="F64" s="157">
        <v>47</v>
      </c>
      <c r="G64" s="158" t="s">
        <v>35</v>
      </c>
      <c r="H64" s="158">
        <v>11.11</v>
      </c>
      <c r="I64" s="168"/>
      <c r="J64" s="169">
        <f t="shared" si="6"/>
        <v>0</v>
      </c>
      <c r="K64" s="169">
        <f t="shared" si="7"/>
        <v>0</v>
      </c>
      <c r="L64" s="170" t="s">
        <v>52</v>
      </c>
      <c r="M64" s="171"/>
      <c r="N64" s="172"/>
      <c r="O64" s="170">
        <f t="shared" si="8"/>
        <v>0</v>
      </c>
      <c r="P64" s="170">
        <f t="shared" si="10"/>
        <v>0</v>
      </c>
      <c r="Q64" s="169">
        <f t="shared" si="9"/>
        <v>0</v>
      </c>
    </row>
    <row r="65" s="143" customFormat="1" ht="25.25" customHeight="1" spans="1:17">
      <c r="A65" s="163"/>
      <c r="B65" s="155" t="s">
        <v>98</v>
      </c>
      <c r="C65" s="155" t="s">
        <v>87</v>
      </c>
      <c r="D65" s="156" t="s">
        <v>51</v>
      </c>
      <c r="E65" s="156">
        <v>18</v>
      </c>
      <c r="F65" s="157">
        <v>47</v>
      </c>
      <c r="G65" s="158" t="s">
        <v>35</v>
      </c>
      <c r="H65" s="158">
        <v>1.85</v>
      </c>
      <c r="I65" s="168"/>
      <c r="J65" s="169">
        <f t="shared" si="6"/>
        <v>0</v>
      </c>
      <c r="K65" s="169">
        <f t="shared" si="7"/>
        <v>0</v>
      </c>
      <c r="L65" s="170" t="s">
        <v>52</v>
      </c>
      <c r="M65" s="171"/>
      <c r="N65" s="172"/>
      <c r="O65" s="170">
        <f t="shared" si="8"/>
        <v>0</v>
      </c>
      <c r="P65" s="170">
        <f t="shared" si="10"/>
        <v>0</v>
      </c>
      <c r="Q65" s="169">
        <f t="shared" si="9"/>
        <v>0</v>
      </c>
    </row>
    <row r="66" s="143" customFormat="1" ht="25.25" customHeight="1" spans="1:17">
      <c r="A66" s="163"/>
      <c r="B66" s="155" t="s">
        <v>99</v>
      </c>
      <c r="C66" s="155" t="s">
        <v>90</v>
      </c>
      <c r="D66" s="156" t="s">
        <v>51</v>
      </c>
      <c r="E66" s="156">
        <v>18</v>
      </c>
      <c r="F66" s="157">
        <v>47</v>
      </c>
      <c r="G66" s="158" t="s">
        <v>35</v>
      </c>
      <c r="H66" s="158">
        <v>12.34</v>
      </c>
      <c r="I66" s="168"/>
      <c r="J66" s="169">
        <f t="shared" si="6"/>
        <v>0</v>
      </c>
      <c r="K66" s="169">
        <f t="shared" si="7"/>
        <v>0</v>
      </c>
      <c r="L66" s="170" t="s">
        <v>52</v>
      </c>
      <c r="M66" s="171"/>
      <c r="N66" s="172"/>
      <c r="O66" s="170">
        <f t="shared" si="8"/>
        <v>0</v>
      </c>
      <c r="P66" s="170">
        <f t="shared" si="10"/>
        <v>0</v>
      </c>
      <c r="Q66" s="169">
        <f t="shared" si="9"/>
        <v>0</v>
      </c>
    </row>
    <row r="67" s="143" customFormat="1" ht="25.25" customHeight="1" spans="1:17">
      <c r="A67" s="163"/>
      <c r="B67" s="155"/>
      <c r="C67" s="155"/>
      <c r="D67" s="156" t="s">
        <v>59</v>
      </c>
      <c r="E67" s="156">
        <v>16</v>
      </c>
      <c r="F67" s="157">
        <v>47</v>
      </c>
      <c r="G67" s="158" t="s">
        <v>35</v>
      </c>
      <c r="H67" s="158">
        <v>12.34</v>
      </c>
      <c r="I67" s="168"/>
      <c r="J67" s="169">
        <f t="shared" si="6"/>
        <v>0</v>
      </c>
      <c r="K67" s="169">
        <f t="shared" si="7"/>
        <v>0</v>
      </c>
      <c r="L67" s="170" t="s">
        <v>60</v>
      </c>
      <c r="M67" s="171">
        <v>95.73</v>
      </c>
      <c r="N67" s="172"/>
      <c r="O67" s="170">
        <f t="shared" si="8"/>
        <v>0</v>
      </c>
      <c r="P67" s="170">
        <f t="shared" si="10"/>
        <v>0</v>
      </c>
      <c r="Q67" s="169">
        <f t="shared" si="9"/>
        <v>0</v>
      </c>
    </row>
    <row r="68" s="143" customFormat="1" ht="25.25" customHeight="1" spans="1:17">
      <c r="A68" s="163"/>
      <c r="B68" s="155" t="s">
        <v>100</v>
      </c>
      <c r="C68" s="155" t="s">
        <v>101</v>
      </c>
      <c r="D68" s="156" t="s">
        <v>51</v>
      </c>
      <c r="E68" s="156">
        <v>18</v>
      </c>
      <c r="F68" s="157">
        <v>47</v>
      </c>
      <c r="G68" s="158" t="s">
        <v>35</v>
      </c>
      <c r="H68" s="158">
        <v>1.85</v>
      </c>
      <c r="I68" s="168"/>
      <c r="J68" s="169">
        <f t="shared" si="6"/>
        <v>0</v>
      </c>
      <c r="K68" s="169">
        <f t="shared" si="7"/>
        <v>0</v>
      </c>
      <c r="L68" s="170" t="s">
        <v>52</v>
      </c>
      <c r="M68" s="171"/>
      <c r="N68" s="172"/>
      <c r="O68" s="170">
        <f t="shared" si="8"/>
        <v>0</v>
      </c>
      <c r="P68" s="170">
        <f t="shared" si="10"/>
        <v>0</v>
      </c>
      <c r="Q68" s="169">
        <f t="shared" si="9"/>
        <v>0</v>
      </c>
    </row>
    <row r="69" s="143" customFormat="1" ht="25.25" customHeight="1" spans="1:17">
      <c r="A69" s="163"/>
      <c r="B69" s="155" t="s">
        <v>102</v>
      </c>
      <c r="C69" s="155" t="s">
        <v>101</v>
      </c>
      <c r="D69" s="156" t="s">
        <v>51</v>
      </c>
      <c r="E69" s="156">
        <v>18</v>
      </c>
      <c r="F69" s="157">
        <v>47</v>
      </c>
      <c r="G69" s="158" t="s">
        <v>35</v>
      </c>
      <c r="H69" s="158">
        <v>3.09</v>
      </c>
      <c r="I69" s="168"/>
      <c r="J69" s="169">
        <f t="shared" si="6"/>
        <v>0</v>
      </c>
      <c r="K69" s="169">
        <f t="shared" si="7"/>
        <v>0</v>
      </c>
      <c r="L69" s="170" t="s">
        <v>52</v>
      </c>
      <c r="M69" s="171"/>
      <c r="N69" s="172"/>
      <c r="O69" s="170">
        <f t="shared" si="8"/>
        <v>0</v>
      </c>
      <c r="P69" s="170">
        <f t="shared" si="10"/>
        <v>0</v>
      </c>
      <c r="Q69" s="169">
        <f t="shared" si="9"/>
        <v>0</v>
      </c>
    </row>
    <row r="70" s="143" customFormat="1" ht="25.25" customHeight="1" spans="1:17">
      <c r="A70" s="163"/>
      <c r="B70" s="155" t="s">
        <v>103</v>
      </c>
      <c r="C70" s="155" t="s">
        <v>46</v>
      </c>
      <c r="D70" s="156" t="s">
        <v>51</v>
      </c>
      <c r="E70" s="156">
        <v>18</v>
      </c>
      <c r="F70" s="157">
        <v>47</v>
      </c>
      <c r="G70" s="158" t="s">
        <v>35</v>
      </c>
      <c r="H70" s="158">
        <v>3.7</v>
      </c>
      <c r="I70" s="168"/>
      <c r="J70" s="169">
        <f t="shared" ref="J70:J101" si="11">IF(ROUND(I70,2)&gt;H70,"",ROUND(I70,2))</f>
        <v>0</v>
      </c>
      <c r="K70" s="169">
        <f t="shared" ref="K70:K101" si="12">J70*F70</f>
        <v>0</v>
      </c>
      <c r="L70" s="170" t="s">
        <v>52</v>
      </c>
      <c r="M70" s="171"/>
      <c r="N70" s="172"/>
      <c r="O70" s="170">
        <f t="shared" ref="O70:O101" si="13">IF(ROUND(N70,2)&gt;M70,"",ROUND(N70,2))</f>
        <v>0</v>
      </c>
      <c r="P70" s="170">
        <f t="shared" si="10"/>
        <v>0</v>
      </c>
      <c r="Q70" s="169">
        <f t="shared" ref="Q70:Q101" si="14">K70+P70</f>
        <v>0</v>
      </c>
    </row>
    <row r="71" s="143" customFormat="1" ht="25.25" customHeight="1" spans="1:17">
      <c r="A71" s="163"/>
      <c r="B71" s="155" t="s">
        <v>98</v>
      </c>
      <c r="C71" s="155" t="s">
        <v>87</v>
      </c>
      <c r="D71" s="156" t="s">
        <v>51</v>
      </c>
      <c r="E71" s="156">
        <v>18</v>
      </c>
      <c r="F71" s="157">
        <v>47</v>
      </c>
      <c r="G71" s="158" t="s">
        <v>35</v>
      </c>
      <c r="H71" s="158">
        <v>1.85</v>
      </c>
      <c r="I71" s="168"/>
      <c r="J71" s="169">
        <f t="shared" si="11"/>
        <v>0</v>
      </c>
      <c r="K71" s="169">
        <f t="shared" si="12"/>
        <v>0</v>
      </c>
      <c r="L71" s="170" t="s">
        <v>52</v>
      </c>
      <c r="M71" s="171"/>
      <c r="N71" s="172"/>
      <c r="O71" s="170">
        <f t="shared" si="13"/>
        <v>0</v>
      </c>
      <c r="P71" s="170">
        <f t="shared" si="10"/>
        <v>0</v>
      </c>
      <c r="Q71" s="169">
        <f t="shared" si="14"/>
        <v>0</v>
      </c>
    </row>
    <row r="72" s="143" customFormat="1" ht="25.25" customHeight="1" spans="1:17">
      <c r="A72" s="163"/>
      <c r="B72" s="155" t="s">
        <v>104</v>
      </c>
      <c r="C72" s="155" t="s">
        <v>46</v>
      </c>
      <c r="D72" s="156" t="s">
        <v>51</v>
      </c>
      <c r="E72" s="156">
        <v>18</v>
      </c>
      <c r="F72" s="157">
        <v>47</v>
      </c>
      <c r="G72" s="158" t="s">
        <v>35</v>
      </c>
      <c r="H72" s="158">
        <v>5.55</v>
      </c>
      <c r="I72" s="168"/>
      <c r="J72" s="169">
        <f t="shared" si="11"/>
        <v>0</v>
      </c>
      <c r="K72" s="169">
        <f t="shared" si="12"/>
        <v>0</v>
      </c>
      <c r="L72" s="170" t="s">
        <v>52</v>
      </c>
      <c r="M72" s="171"/>
      <c r="N72" s="172"/>
      <c r="O72" s="170">
        <f t="shared" si="13"/>
        <v>0</v>
      </c>
      <c r="P72" s="170">
        <f t="shared" si="10"/>
        <v>0</v>
      </c>
      <c r="Q72" s="169">
        <f t="shared" si="14"/>
        <v>0</v>
      </c>
    </row>
    <row r="73" s="143" customFormat="1" ht="25.25" customHeight="1" spans="1:17">
      <c r="A73" s="163"/>
      <c r="B73" s="155" t="s">
        <v>105</v>
      </c>
      <c r="C73" s="155" t="s">
        <v>90</v>
      </c>
      <c r="D73" s="156" t="s">
        <v>51</v>
      </c>
      <c r="E73" s="156">
        <v>18</v>
      </c>
      <c r="F73" s="157">
        <v>47</v>
      </c>
      <c r="G73" s="158" t="s">
        <v>35</v>
      </c>
      <c r="H73" s="158">
        <v>3.09</v>
      </c>
      <c r="I73" s="168"/>
      <c r="J73" s="169">
        <f t="shared" si="11"/>
        <v>0</v>
      </c>
      <c r="K73" s="169">
        <f t="shared" si="12"/>
        <v>0</v>
      </c>
      <c r="L73" s="170" t="s">
        <v>52</v>
      </c>
      <c r="M73" s="171"/>
      <c r="N73" s="172"/>
      <c r="O73" s="170">
        <f t="shared" si="13"/>
        <v>0</v>
      </c>
      <c r="P73" s="170">
        <f t="shared" si="10"/>
        <v>0</v>
      </c>
      <c r="Q73" s="169">
        <f t="shared" si="14"/>
        <v>0</v>
      </c>
    </row>
    <row r="74" s="143" customFormat="1" ht="25.25" customHeight="1" spans="1:17">
      <c r="A74" s="163"/>
      <c r="B74" s="155" t="s">
        <v>106</v>
      </c>
      <c r="C74" s="155" t="s">
        <v>107</v>
      </c>
      <c r="D74" s="156" t="s">
        <v>51</v>
      </c>
      <c r="E74" s="156">
        <v>18</v>
      </c>
      <c r="F74" s="157">
        <v>47</v>
      </c>
      <c r="G74" s="158" t="s">
        <v>35</v>
      </c>
      <c r="H74" s="158">
        <v>1.85</v>
      </c>
      <c r="I74" s="168"/>
      <c r="J74" s="169">
        <f t="shared" si="11"/>
        <v>0</v>
      </c>
      <c r="K74" s="169">
        <f t="shared" si="12"/>
        <v>0</v>
      </c>
      <c r="L74" s="170" t="s">
        <v>52</v>
      </c>
      <c r="M74" s="171"/>
      <c r="N74" s="172"/>
      <c r="O74" s="170">
        <f t="shared" si="13"/>
        <v>0</v>
      </c>
      <c r="P74" s="170">
        <f t="shared" si="10"/>
        <v>0</v>
      </c>
      <c r="Q74" s="169">
        <f t="shared" si="14"/>
        <v>0</v>
      </c>
    </row>
    <row r="75" s="143" customFormat="1" ht="25.25" customHeight="1" spans="1:17">
      <c r="A75" s="163"/>
      <c r="B75" s="155" t="s">
        <v>61</v>
      </c>
      <c r="C75" s="155" t="s">
        <v>108</v>
      </c>
      <c r="D75" s="156" t="s">
        <v>34</v>
      </c>
      <c r="E75" s="156">
        <v>8</v>
      </c>
      <c r="F75" s="157">
        <v>47</v>
      </c>
      <c r="G75" s="158" t="s">
        <v>35</v>
      </c>
      <c r="H75" s="158">
        <v>1.85</v>
      </c>
      <c r="I75" s="168"/>
      <c r="J75" s="169">
        <f t="shared" si="11"/>
        <v>0</v>
      </c>
      <c r="K75" s="169">
        <f t="shared" si="12"/>
        <v>0</v>
      </c>
      <c r="L75" s="170" t="s">
        <v>36</v>
      </c>
      <c r="M75" s="171">
        <v>5.55</v>
      </c>
      <c r="N75" s="172"/>
      <c r="O75" s="170">
        <f t="shared" si="13"/>
        <v>0</v>
      </c>
      <c r="P75" s="170">
        <f t="shared" si="10"/>
        <v>0</v>
      </c>
      <c r="Q75" s="169">
        <f t="shared" si="14"/>
        <v>0</v>
      </c>
    </row>
    <row r="76" s="143" customFormat="1" ht="25.25" customHeight="1" spans="1:17">
      <c r="A76" s="163"/>
      <c r="B76" s="155" t="s">
        <v>109</v>
      </c>
      <c r="C76" s="155" t="s">
        <v>79</v>
      </c>
      <c r="D76" s="156" t="s">
        <v>34</v>
      </c>
      <c r="E76" s="156">
        <v>4</v>
      </c>
      <c r="F76" s="157">
        <v>47</v>
      </c>
      <c r="G76" s="158" t="s">
        <v>35</v>
      </c>
      <c r="H76" s="158">
        <v>21.6</v>
      </c>
      <c r="I76" s="168"/>
      <c r="J76" s="169">
        <f t="shared" si="11"/>
        <v>0</v>
      </c>
      <c r="K76" s="169">
        <f t="shared" si="12"/>
        <v>0</v>
      </c>
      <c r="L76" s="170" t="s">
        <v>36</v>
      </c>
      <c r="M76" s="171">
        <v>43.2</v>
      </c>
      <c r="N76" s="172"/>
      <c r="O76" s="170">
        <f t="shared" si="13"/>
        <v>0</v>
      </c>
      <c r="P76" s="170">
        <f t="shared" si="10"/>
        <v>0</v>
      </c>
      <c r="Q76" s="169">
        <f t="shared" si="14"/>
        <v>0</v>
      </c>
    </row>
    <row r="77" s="143" customFormat="1" ht="25.25" customHeight="1" spans="1:17">
      <c r="A77" s="163"/>
      <c r="B77" s="155"/>
      <c r="C77" s="155" t="s">
        <v>68</v>
      </c>
      <c r="D77" s="156" t="s">
        <v>51</v>
      </c>
      <c r="E77" s="156">
        <v>18</v>
      </c>
      <c r="F77" s="157">
        <v>47</v>
      </c>
      <c r="G77" s="158" t="s">
        <v>35</v>
      </c>
      <c r="H77" s="158">
        <v>4.32</v>
      </c>
      <c r="I77" s="168"/>
      <c r="J77" s="169">
        <f t="shared" si="11"/>
        <v>0</v>
      </c>
      <c r="K77" s="169">
        <f t="shared" si="12"/>
        <v>0</v>
      </c>
      <c r="L77" s="170" t="s">
        <v>52</v>
      </c>
      <c r="M77" s="171"/>
      <c r="N77" s="172"/>
      <c r="O77" s="170">
        <f t="shared" si="13"/>
        <v>0</v>
      </c>
      <c r="P77" s="170">
        <f t="shared" si="10"/>
        <v>0</v>
      </c>
      <c r="Q77" s="169">
        <f t="shared" si="14"/>
        <v>0</v>
      </c>
    </row>
    <row r="78" s="143" customFormat="1" ht="25.25" customHeight="1" spans="1:17">
      <c r="A78" s="163"/>
      <c r="B78" s="155"/>
      <c r="C78" s="155"/>
      <c r="D78" s="156" t="s">
        <v>34</v>
      </c>
      <c r="E78" s="156">
        <v>6</v>
      </c>
      <c r="F78" s="157">
        <v>47</v>
      </c>
      <c r="G78" s="158" t="s">
        <v>35</v>
      </c>
      <c r="H78" s="158">
        <v>5.55</v>
      </c>
      <c r="I78" s="168"/>
      <c r="J78" s="169">
        <f t="shared" si="11"/>
        <v>0</v>
      </c>
      <c r="K78" s="169">
        <f t="shared" si="12"/>
        <v>0</v>
      </c>
      <c r="L78" s="170" t="s">
        <v>36</v>
      </c>
      <c r="M78" s="171">
        <v>43.2</v>
      </c>
      <c r="N78" s="172"/>
      <c r="O78" s="170">
        <f t="shared" si="13"/>
        <v>0</v>
      </c>
      <c r="P78" s="170">
        <f t="shared" si="10"/>
        <v>0</v>
      </c>
      <c r="Q78" s="169">
        <f t="shared" si="14"/>
        <v>0</v>
      </c>
    </row>
    <row r="79" s="143" customFormat="1" ht="25.25" customHeight="1" spans="1:17">
      <c r="A79" s="163"/>
      <c r="B79" s="155"/>
      <c r="C79" s="155" t="s">
        <v>75</v>
      </c>
      <c r="D79" s="156" t="s">
        <v>51</v>
      </c>
      <c r="E79" s="156">
        <v>6</v>
      </c>
      <c r="F79" s="157">
        <v>47</v>
      </c>
      <c r="G79" s="158" t="s">
        <v>35</v>
      </c>
      <c r="H79" s="158">
        <v>4.94</v>
      </c>
      <c r="I79" s="168"/>
      <c r="J79" s="169">
        <f t="shared" si="11"/>
        <v>0</v>
      </c>
      <c r="K79" s="169">
        <f t="shared" si="12"/>
        <v>0</v>
      </c>
      <c r="L79" s="170" t="s">
        <v>52</v>
      </c>
      <c r="M79" s="171"/>
      <c r="N79" s="172"/>
      <c r="O79" s="170">
        <f t="shared" si="13"/>
        <v>0</v>
      </c>
      <c r="P79" s="170">
        <f t="shared" si="10"/>
        <v>0</v>
      </c>
      <c r="Q79" s="169">
        <f t="shared" si="14"/>
        <v>0</v>
      </c>
    </row>
    <row r="80" s="143" customFormat="1" ht="25.25" customHeight="1" spans="1:17">
      <c r="A80" s="163"/>
      <c r="B80" s="155"/>
      <c r="C80" s="155"/>
      <c r="D80" s="156" t="s">
        <v>34</v>
      </c>
      <c r="E80" s="156">
        <v>6</v>
      </c>
      <c r="F80" s="157">
        <v>47</v>
      </c>
      <c r="G80" s="158" t="s">
        <v>35</v>
      </c>
      <c r="H80" s="158">
        <v>4.32</v>
      </c>
      <c r="I80" s="168"/>
      <c r="J80" s="169">
        <f t="shared" si="11"/>
        <v>0</v>
      </c>
      <c r="K80" s="169">
        <f t="shared" si="12"/>
        <v>0</v>
      </c>
      <c r="L80" s="170" t="s">
        <v>36</v>
      </c>
      <c r="M80" s="171">
        <v>44.43</v>
      </c>
      <c r="N80" s="172"/>
      <c r="O80" s="170">
        <f t="shared" si="13"/>
        <v>0</v>
      </c>
      <c r="P80" s="170">
        <f t="shared" si="10"/>
        <v>0</v>
      </c>
      <c r="Q80" s="169">
        <f t="shared" si="14"/>
        <v>0</v>
      </c>
    </row>
    <row r="81" s="143" customFormat="1" ht="25.25" customHeight="1" spans="1:17">
      <c r="A81" s="163"/>
      <c r="B81" s="155"/>
      <c r="C81" s="155" t="s">
        <v>110</v>
      </c>
      <c r="D81" s="156" t="s">
        <v>34</v>
      </c>
      <c r="E81" s="156">
        <v>6</v>
      </c>
      <c r="F81" s="157">
        <v>47</v>
      </c>
      <c r="G81" s="158" t="s">
        <v>35</v>
      </c>
      <c r="H81" s="158">
        <v>4.32</v>
      </c>
      <c r="I81" s="168"/>
      <c r="J81" s="169">
        <f t="shared" si="11"/>
        <v>0</v>
      </c>
      <c r="K81" s="169">
        <f t="shared" si="12"/>
        <v>0</v>
      </c>
      <c r="L81" s="170" t="s">
        <v>36</v>
      </c>
      <c r="M81" s="171">
        <v>44.43</v>
      </c>
      <c r="N81" s="172"/>
      <c r="O81" s="170">
        <f t="shared" si="13"/>
        <v>0</v>
      </c>
      <c r="P81" s="170">
        <f t="shared" si="10"/>
        <v>0</v>
      </c>
      <c r="Q81" s="169">
        <f t="shared" si="14"/>
        <v>0</v>
      </c>
    </row>
    <row r="82" s="143" customFormat="1" ht="25.25" customHeight="1" spans="1:17">
      <c r="A82" s="163"/>
      <c r="B82" s="155"/>
      <c r="C82" s="155"/>
      <c r="D82" s="156" t="s">
        <v>51</v>
      </c>
      <c r="E82" s="156">
        <v>6</v>
      </c>
      <c r="F82" s="157">
        <v>47</v>
      </c>
      <c r="G82" s="158" t="s">
        <v>35</v>
      </c>
      <c r="H82" s="158">
        <v>5.55</v>
      </c>
      <c r="I82" s="168"/>
      <c r="J82" s="169">
        <f t="shared" si="11"/>
        <v>0</v>
      </c>
      <c r="K82" s="169">
        <f t="shared" si="12"/>
        <v>0</v>
      </c>
      <c r="L82" s="170" t="s">
        <v>52</v>
      </c>
      <c r="M82" s="171"/>
      <c r="N82" s="172"/>
      <c r="O82" s="170">
        <f t="shared" si="13"/>
        <v>0</v>
      </c>
      <c r="P82" s="170">
        <f t="shared" ref="P82:P113" si="15">F82*O82/E82</f>
        <v>0</v>
      </c>
      <c r="Q82" s="169">
        <f t="shared" si="14"/>
        <v>0</v>
      </c>
    </row>
    <row r="83" s="143" customFormat="1" ht="25.25" customHeight="1" spans="1:17">
      <c r="A83" s="163"/>
      <c r="B83" s="155" t="s">
        <v>109</v>
      </c>
      <c r="C83" s="155" t="s">
        <v>111</v>
      </c>
      <c r="D83" s="156" t="s">
        <v>51</v>
      </c>
      <c r="E83" s="156">
        <v>18</v>
      </c>
      <c r="F83" s="157">
        <v>47</v>
      </c>
      <c r="G83" s="158" t="s">
        <v>35</v>
      </c>
      <c r="H83" s="158">
        <v>3.7</v>
      </c>
      <c r="I83" s="168"/>
      <c r="J83" s="169">
        <f t="shared" si="11"/>
        <v>0</v>
      </c>
      <c r="K83" s="169">
        <f t="shared" si="12"/>
        <v>0</v>
      </c>
      <c r="L83" s="170" t="s">
        <v>52</v>
      </c>
      <c r="M83" s="171"/>
      <c r="N83" s="172"/>
      <c r="O83" s="170">
        <f t="shared" si="13"/>
        <v>0</v>
      </c>
      <c r="P83" s="170">
        <f t="shared" si="15"/>
        <v>0</v>
      </c>
      <c r="Q83" s="169">
        <f t="shared" si="14"/>
        <v>0</v>
      </c>
    </row>
    <row r="84" s="143" customFormat="1" ht="25.25" customHeight="1" spans="1:17">
      <c r="A84" s="163"/>
      <c r="B84" s="155"/>
      <c r="C84" s="155" t="s">
        <v>112</v>
      </c>
      <c r="D84" s="156" t="s">
        <v>51</v>
      </c>
      <c r="E84" s="156">
        <v>18</v>
      </c>
      <c r="F84" s="157">
        <v>47</v>
      </c>
      <c r="G84" s="158" t="s">
        <v>35</v>
      </c>
      <c r="H84" s="158">
        <v>4.32</v>
      </c>
      <c r="I84" s="168"/>
      <c r="J84" s="169">
        <f t="shared" si="11"/>
        <v>0</v>
      </c>
      <c r="K84" s="169">
        <f t="shared" si="12"/>
        <v>0</v>
      </c>
      <c r="L84" s="170" t="s">
        <v>52</v>
      </c>
      <c r="M84" s="171"/>
      <c r="N84" s="172"/>
      <c r="O84" s="170">
        <f t="shared" si="13"/>
        <v>0</v>
      </c>
      <c r="P84" s="170">
        <f t="shared" si="15"/>
        <v>0</v>
      </c>
      <c r="Q84" s="169">
        <f t="shared" si="14"/>
        <v>0</v>
      </c>
    </row>
    <row r="85" s="143" customFormat="1" ht="25.25" customHeight="1" spans="1:17">
      <c r="A85" s="163"/>
      <c r="B85" s="155"/>
      <c r="C85" s="155" t="s">
        <v>112</v>
      </c>
      <c r="D85" s="156" t="s">
        <v>34</v>
      </c>
      <c r="E85" s="156">
        <v>6</v>
      </c>
      <c r="F85" s="157">
        <v>47</v>
      </c>
      <c r="G85" s="158" t="s">
        <v>35</v>
      </c>
      <c r="H85" s="158">
        <v>5.55</v>
      </c>
      <c r="I85" s="168"/>
      <c r="J85" s="169">
        <f t="shared" si="11"/>
        <v>0</v>
      </c>
      <c r="K85" s="169">
        <f t="shared" si="12"/>
        <v>0</v>
      </c>
      <c r="L85" s="170" t="s">
        <v>36</v>
      </c>
      <c r="M85" s="171">
        <v>44.43</v>
      </c>
      <c r="N85" s="172"/>
      <c r="O85" s="170">
        <f t="shared" si="13"/>
        <v>0</v>
      </c>
      <c r="P85" s="170">
        <f t="shared" si="15"/>
        <v>0</v>
      </c>
      <c r="Q85" s="169">
        <f t="shared" si="14"/>
        <v>0</v>
      </c>
    </row>
    <row r="86" s="143" customFormat="1" ht="25.25" customHeight="1" spans="1:17">
      <c r="A86" s="163"/>
      <c r="B86" s="155"/>
      <c r="C86" s="155" t="s">
        <v>113</v>
      </c>
      <c r="D86" s="156" t="s">
        <v>51</v>
      </c>
      <c r="E86" s="156"/>
      <c r="F86" s="157">
        <v>47</v>
      </c>
      <c r="G86" s="158" t="s">
        <v>35</v>
      </c>
      <c r="H86" s="158">
        <v>3.7</v>
      </c>
      <c r="I86" s="168"/>
      <c r="J86" s="169">
        <f t="shared" si="11"/>
        <v>0</v>
      </c>
      <c r="K86" s="169">
        <f t="shared" si="12"/>
        <v>0</v>
      </c>
      <c r="L86" s="170" t="s">
        <v>52</v>
      </c>
      <c r="M86" s="171"/>
      <c r="N86" s="172"/>
      <c r="O86" s="170">
        <f t="shared" si="13"/>
        <v>0</v>
      </c>
      <c r="P86" s="170"/>
      <c r="Q86" s="169">
        <f t="shared" si="14"/>
        <v>0</v>
      </c>
    </row>
    <row r="87" s="143" customFormat="1" ht="25.25" customHeight="1" spans="1:17">
      <c r="A87" s="163"/>
      <c r="B87" s="155" t="s">
        <v>109</v>
      </c>
      <c r="C87" s="155" t="s">
        <v>63</v>
      </c>
      <c r="D87" s="156" t="s">
        <v>34</v>
      </c>
      <c r="E87" s="156">
        <v>6</v>
      </c>
      <c r="F87" s="157">
        <v>47</v>
      </c>
      <c r="G87" s="158" t="s">
        <v>35</v>
      </c>
      <c r="H87" s="158">
        <v>6.17</v>
      </c>
      <c r="I87" s="168"/>
      <c r="J87" s="169">
        <f t="shared" si="11"/>
        <v>0</v>
      </c>
      <c r="K87" s="169">
        <f t="shared" si="12"/>
        <v>0</v>
      </c>
      <c r="L87" s="170" t="s">
        <v>36</v>
      </c>
      <c r="M87" s="171">
        <v>44.43</v>
      </c>
      <c r="N87" s="172"/>
      <c r="O87" s="170">
        <f t="shared" si="13"/>
        <v>0</v>
      </c>
      <c r="P87" s="170">
        <f t="shared" si="15"/>
        <v>0</v>
      </c>
      <c r="Q87" s="169">
        <f t="shared" si="14"/>
        <v>0</v>
      </c>
    </row>
    <row r="88" s="143" customFormat="1" ht="25.25" customHeight="1" spans="1:17">
      <c r="A88" s="163"/>
      <c r="B88" s="155"/>
      <c r="C88" s="155" t="s">
        <v>114</v>
      </c>
      <c r="D88" s="156" t="s">
        <v>34</v>
      </c>
      <c r="E88" s="156">
        <v>6</v>
      </c>
      <c r="F88" s="157">
        <v>47</v>
      </c>
      <c r="G88" s="158" t="s">
        <v>35</v>
      </c>
      <c r="H88" s="158">
        <v>4.94</v>
      </c>
      <c r="I88" s="168"/>
      <c r="J88" s="169">
        <f t="shared" si="11"/>
        <v>0</v>
      </c>
      <c r="K88" s="169">
        <f t="shared" si="12"/>
        <v>0</v>
      </c>
      <c r="L88" s="170" t="s">
        <v>36</v>
      </c>
      <c r="M88" s="171">
        <v>44.43</v>
      </c>
      <c r="N88" s="172"/>
      <c r="O88" s="170">
        <f t="shared" si="13"/>
        <v>0</v>
      </c>
      <c r="P88" s="170">
        <f t="shared" si="15"/>
        <v>0</v>
      </c>
      <c r="Q88" s="169">
        <f t="shared" si="14"/>
        <v>0</v>
      </c>
    </row>
    <row r="89" s="143" customFormat="1" ht="25.25" customHeight="1" spans="1:17">
      <c r="A89" s="163"/>
      <c r="B89" s="155" t="s">
        <v>104</v>
      </c>
      <c r="C89" s="155" t="s">
        <v>115</v>
      </c>
      <c r="D89" s="156" t="s">
        <v>51</v>
      </c>
      <c r="E89" s="156">
        <v>24</v>
      </c>
      <c r="F89" s="157">
        <v>47</v>
      </c>
      <c r="G89" s="158" t="s">
        <v>35</v>
      </c>
      <c r="H89" s="158">
        <v>5.55</v>
      </c>
      <c r="I89" s="168"/>
      <c r="J89" s="169">
        <f t="shared" si="11"/>
        <v>0</v>
      </c>
      <c r="K89" s="169">
        <f t="shared" si="12"/>
        <v>0</v>
      </c>
      <c r="L89" s="170" t="s">
        <v>52</v>
      </c>
      <c r="M89" s="171"/>
      <c r="N89" s="172"/>
      <c r="O89" s="170">
        <f t="shared" si="13"/>
        <v>0</v>
      </c>
      <c r="P89" s="170">
        <f t="shared" si="15"/>
        <v>0</v>
      </c>
      <c r="Q89" s="169">
        <f t="shared" si="14"/>
        <v>0</v>
      </c>
    </row>
    <row r="90" s="143" customFormat="1" ht="25.25" customHeight="1" spans="1:17">
      <c r="A90" s="163"/>
      <c r="B90" s="155"/>
      <c r="C90" s="155" t="s">
        <v>87</v>
      </c>
      <c r="D90" s="156" t="s">
        <v>51</v>
      </c>
      <c r="E90" s="156">
        <v>18</v>
      </c>
      <c r="F90" s="157">
        <v>47</v>
      </c>
      <c r="G90" s="158" t="s">
        <v>35</v>
      </c>
      <c r="H90" s="158">
        <v>3.7</v>
      </c>
      <c r="I90" s="168"/>
      <c r="J90" s="169">
        <f t="shared" si="11"/>
        <v>0</v>
      </c>
      <c r="K90" s="169">
        <f t="shared" si="12"/>
        <v>0</v>
      </c>
      <c r="L90" s="170" t="s">
        <v>52</v>
      </c>
      <c r="M90" s="171"/>
      <c r="N90" s="172"/>
      <c r="O90" s="170">
        <f t="shared" si="13"/>
        <v>0</v>
      </c>
      <c r="P90" s="170">
        <f t="shared" si="15"/>
        <v>0</v>
      </c>
      <c r="Q90" s="169">
        <f t="shared" si="14"/>
        <v>0</v>
      </c>
    </row>
    <row r="91" s="143" customFormat="1" ht="25.25" customHeight="1" spans="1:17">
      <c r="A91" s="163"/>
      <c r="B91" s="155"/>
      <c r="C91" s="155" t="s">
        <v>45</v>
      </c>
      <c r="D91" s="156" t="s">
        <v>51</v>
      </c>
      <c r="E91" s="156">
        <v>12</v>
      </c>
      <c r="F91" s="157">
        <v>47</v>
      </c>
      <c r="G91" s="158" t="s">
        <v>35</v>
      </c>
      <c r="H91" s="158">
        <v>8.33</v>
      </c>
      <c r="I91" s="168"/>
      <c r="J91" s="169">
        <f t="shared" si="11"/>
        <v>0</v>
      </c>
      <c r="K91" s="169">
        <f t="shared" si="12"/>
        <v>0</v>
      </c>
      <c r="L91" s="170" t="s">
        <v>52</v>
      </c>
      <c r="M91" s="171"/>
      <c r="N91" s="172"/>
      <c r="O91" s="170">
        <f t="shared" si="13"/>
        <v>0</v>
      </c>
      <c r="P91" s="170">
        <f t="shared" si="15"/>
        <v>0</v>
      </c>
      <c r="Q91" s="169">
        <f t="shared" si="14"/>
        <v>0</v>
      </c>
    </row>
    <row r="92" s="143" customFormat="1" ht="25.25" customHeight="1" spans="1:17">
      <c r="A92" s="163"/>
      <c r="B92" s="155"/>
      <c r="C92" s="155" t="s">
        <v>37</v>
      </c>
      <c r="D92" s="156" t="s">
        <v>51</v>
      </c>
      <c r="E92" s="156">
        <v>12</v>
      </c>
      <c r="F92" s="157">
        <v>47</v>
      </c>
      <c r="G92" s="158" t="s">
        <v>35</v>
      </c>
      <c r="H92" s="158">
        <v>8.33</v>
      </c>
      <c r="I92" s="168"/>
      <c r="J92" s="169">
        <f t="shared" si="11"/>
        <v>0</v>
      </c>
      <c r="K92" s="169">
        <f t="shared" si="12"/>
        <v>0</v>
      </c>
      <c r="L92" s="170" t="s">
        <v>52</v>
      </c>
      <c r="M92" s="171"/>
      <c r="N92" s="172"/>
      <c r="O92" s="170">
        <f t="shared" si="13"/>
        <v>0</v>
      </c>
      <c r="P92" s="170">
        <f t="shared" si="15"/>
        <v>0</v>
      </c>
      <c r="Q92" s="169">
        <f t="shared" si="14"/>
        <v>0</v>
      </c>
    </row>
    <row r="93" s="143" customFormat="1" ht="25.25" customHeight="1" spans="1:17">
      <c r="A93" s="163"/>
      <c r="B93" s="155" t="s">
        <v>116</v>
      </c>
      <c r="C93" s="155" t="s">
        <v>117</v>
      </c>
      <c r="D93" s="156" t="s">
        <v>51</v>
      </c>
      <c r="E93" s="156">
        <v>24</v>
      </c>
      <c r="F93" s="157">
        <v>47</v>
      </c>
      <c r="G93" s="158" t="s">
        <v>35</v>
      </c>
      <c r="H93" s="158">
        <v>7.41</v>
      </c>
      <c r="I93" s="168"/>
      <c r="J93" s="169">
        <f t="shared" si="11"/>
        <v>0</v>
      </c>
      <c r="K93" s="169">
        <f t="shared" si="12"/>
        <v>0</v>
      </c>
      <c r="L93" s="170" t="s">
        <v>52</v>
      </c>
      <c r="M93" s="171"/>
      <c r="N93" s="172"/>
      <c r="O93" s="170">
        <f t="shared" si="13"/>
        <v>0</v>
      </c>
      <c r="P93" s="170">
        <f t="shared" si="15"/>
        <v>0</v>
      </c>
      <c r="Q93" s="169">
        <f t="shared" si="14"/>
        <v>0</v>
      </c>
    </row>
    <row r="94" s="143" customFormat="1" ht="25.25" customHeight="1" spans="1:17">
      <c r="A94" s="163"/>
      <c r="B94" s="155"/>
      <c r="C94" s="155" t="s">
        <v>118</v>
      </c>
      <c r="D94" s="156" t="s">
        <v>51</v>
      </c>
      <c r="E94" s="156"/>
      <c r="F94" s="157">
        <v>47</v>
      </c>
      <c r="G94" s="158" t="s">
        <v>35</v>
      </c>
      <c r="H94" s="158">
        <v>2.78</v>
      </c>
      <c r="I94" s="168"/>
      <c r="J94" s="169">
        <f t="shared" si="11"/>
        <v>0</v>
      </c>
      <c r="K94" s="169">
        <f t="shared" si="12"/>
        <v>0</v>
      </c>
      <c r="L94" s="170" t="s">
        <v>52</v>
      </c>
      <c r="M94" s="171"/>
      <c r="N94" s="172"/>
      <c r="O94" s="170">
        <f t="shared" si="13"/>
        <v>0</v>
      </c>
      <c r="P94" s="170"/>
      <c r="Q94" s="169">
        <f t="shared" si="14"/>
        <v>0</v>
      </c>
    </row>
    <row r="95" s="143" customFormat="1" ht="25.25" customHeight="1" spans="1:17">
      <c r="A95" s="163"/>
      <c r="B95" s="155"/>
      <c r="C95" s="155" t="s">
        <v>119</v>
      </c>
      <c r="D95" s="156" t="s">
        <v>51</v>
      </c>
      <c r="E95" s="156"/>
      <c r="F95" s="157">
        <v>47</v>
      </c>
      <c r="G95" s="158" t="s">
        <v>35</v>
      </c>
      <c r="H95" s="158">
        <v>4.32</v>
      </c>
      <c r="I95" s="168"/>
      <c r="J95" s="169">
        <f t="shared" si="11"/>
        <v>0</v>
      </c>
      <c r="K95" s="169">
        <f t="shared" si="12"/>
        <v>0</v>
      </c>
      <c r="L95" s="170" t="s">
        <v>52</v>
      </c>
      <c r="M95" s="171"/>
      <c r="N95" s="172"/>
      <c r="O95" s="170">
        <f t="shared" si="13"/>
        <v>0</v>
      </c>
      <c r="P95" s="170"/>
      <c r="Q95" s="169">
        <f t="shared" si="14"/>
        <v>0</v>
      </c>
    </row>
    <row r="96" s="143" customFormat="1" ht="25.25" customHeight="1" spans="1:17">
      <c r="A96" s="163"/>
      <c r="B96" s="155" t="s">
        <v>78</v>
      </c>
      <c r="C96" s="155" t="s">
        <v>118</v>
      </c>
      <c r="D96" s="156" t="s">
        <v>51</v>
      </c>
      <c r="E96" s="156"/>
      <c r="F96" s="157">
        <v>47</v>
      </c>
      <c r="G96" s="158" t="s">
        <v>35</v>
      </c>
      <c r="H96" s="158">
        <v>2.96</v>
      </c>
      <c r="I96" s="168"/>
      <c r="J96" s="169">
        <f t="shared" si="11"/>
        <v>0</v>
      </c>
      <c r="K96" s="169">
        <f t="shared" si="12"/>
        <v>0</v>
      </c>
      <c r="L96" s="170" t="s">
        <v>52</v>
      </c>
      <c r="M96" s="171"/>
      <c r="N96" s="172"/>
      <c r="O96" s="170">
        <f t="shared" si="13"/>
        <v>0</v>
      </c>
      <c r="P96" s="170"/>
      <c r="Q96" s="169">
        <f t="shared" si="14"/>
        <v>0</v>
      </c>
    </row>
    <row r="97" s="143" customFormat="1" ht="25.25" customHeight="1" spans="1:17">
      <c r="A97" s="163"/>
      <c r="B97" s="155"/>
      <c r="C97" s="155" t="s">
        <v>119</v>
      </c>
      <c r="D97" s="156" t="s">
        <v>51</v>
      </c>
      <c r="E97" s="156"/>
      <c r="F97" s="157">
        <v>47</v>
      </c>
      <c r="G97" s="158" t="s">
        <v>35</v>
      </c>
      <c r="H97" s="158">
        <v>4.81</v>
      </c>
      <c r="I97" s="168"/>
      <c r="J97" s="169">
        <f t="shared" si="11"/>
        <v>0</v>
      </c>
      <c r="K97" s="169">
        <f t="shared" si="12"/>
        <v>0</v>
      </c>
      <c r="L97" s="170" t="s">
        <v>52</v>
      </c>
      <c r="M97" s="171"/>
      <c r="N97" s="172"/>
      <c r="O97" s="170">
        <f t="shared" si="13"/>
        <v>0</v>
      </c>
      <c r="P97" s="170"/>
      <c r="Q97" s="169">
        <f t="shared" si="14"/>
        <v>0</v>
      </c>
    </row>
    <row r="98" s="143" customFormat="1" ht="25.25" customHeight="1" spans="1:17">
      <c r="A98" s="163"/>
      <c r="B98" s="155" t="s">
        <v>120</v>
      </c>
      <c r="C98" s="155" t="s">
        <v>46</v>
      </c>
      <c r="D98" s="156" t="s">
        <v>51</v>
      </c>
      <c r="E98" s="156">
        <v>18</v>
      </c>
      <c r="F98" s="157">
        <v>47</v>
      </c>
      <c r="G98" s="158" t="s">
        <v>35</v>
      </c>
      <c r="H98" s="158">
        <v>3.83</v>
      </c>
      <c r="I98" s="168"/>
      <c r="J98" s="169">
        <f t="shared" si="11"/>
        <v>0</v>
      </c>
      <c r="K98" s="169">
        <f t="shared" si="12"/>
        <v>0</v>
      </c>
      <c r="L98" s="170" t="s">
        <v>52</v>
      </c>
      <c r="M98" s="171"/>
      <c r="N98" s="172"/>
      <c r="O98" s="170">
        <f t="shared" si="13"/>
        <v>0</v>
      </c>
      <c r="P98" s="170">
        <f t="shared" si="15"/>
        <v>0</v>
      </c>
      <c r="Q98" s="169">
        <f t="shared" si="14"/>
        <v>0</v>
      </c>
    </row>
    <row r="99" s="143" customFormat="1" ht="25.25" customHeight="1" spans="1:17">
      <c r="A99" s="163"/>
      <c r="B99" s="155" t="s">
        <v>121</v>
      </c>
      <c r="C99" s="155" t="s">
        <v>122</v>
      </c>
      <c r="D99" s="156" t="s">
        <v>51</v>
      </c>
      <c r="E99" s="156">
        <v>16</v>
      </c>
      <c r="F99" s="157">
        <v>47</v>
      </c>
      <c r="G99" s="158" t="s">
        <v>35</v>
      </c>
      <c r="H99" s="158">
        <v>4.38</v>
      </c>
      <c r="I99" s="168"/>
      <c r="J99" s="169">
        <f t="shared" si="11"/>
        <v>0</v>
      </c>
      <c r="K99" s="169">
        <f t="shared" si="12"/>
        <v>0</v>
      </c>
      <c r="L99" s="170" t="s">
        <v>52</v>
      </c>
      <c r="M99" s="171"/>
      <c r="N99" s="172"/>
      <c r="O99" s="170">
        <f t="shared" si="13"/>
        <v>0</v>
      </c>
      <c r="P99" s="170">
        <f t="shared" si="15"/>
        <v>0</v>
      </c>
      <c r="Q99" s="169">
        <f t="shared" si="14"/>
        <v>0</v>
      </c>
    </row>
    <row r="100" s="143" customFormat="1" ht="25.25" customHeight="1" spans="1:17">
      <c r="A100" s="163"/>
      <c r="B100" s="155" t="s">
        <v>123</v>
      </c>
      <c r="C100" s="155" t="s">
        <v>79</v>
      </c>
      <c r="D100" s="156" t="s">
        <v>34</v>
      </c>
      <c r="E100" s="156">
        <v>4</v>
      </c>
      <c r="F100" s="157">
        <v>47</v>
      </c>
      <c r="G100" s="158" t="s">
        <v>35</v>
      </c>
      <c r="H100" s="158">
        <v>12.96</v>
      </c>
      <c r="I100" s="168"/>
      <c r="J100" s="169">
        <f t="shared" si="11"/>
        <v>0</v>
      </c>
      <c r="K100" s="169">
        <f t="shared" si="12"/>
        <v>0</v>
      </c>
      <c r="L100" s="170" t="s">
        <v>36</v>
      </c>
      <c r="M100" s="171">
        <v>12.34</v>
      </c>
      <c r="N100" s="172"/>
      <c r="O100" s="170">
        <f t="shared" si="13"/>
        <v>0</v>
      </c>
      <c r="P100" s="170">
        <f t="shared" si="15"/>
        <v>0</v>
      </c>
      <c r="Q100" s="169">
        <f t="shared" si="14"/>
        <v>0</v>
      </c>
    </row>
    <row r="101" s="143" customFormat="1" ht="25.25" customHeight="1" spans="1:17">
      <c r="A101" s="163"/>
      <c r="B101" s="155" t="s">
        <v>124</v>
      </c>
      <c r="C101" s="155" t="s">
        <v>46</v>
      </c>
      <c r="D101" s="156" t="s">
        <v>51</v>
      </c>
      <c r="E101" s="156">
        <v>18</v>
      </c>
      <c r="F101" s="157">
        <v>47</v>
      </c>
      <c r="G101" s="158" t="s">
        <v>35</v>
      </c>
      <c r="H101" s="158">
        <v>3.7</v>
      </c>
      <c r="I101" s="168"/>
      <c r="J101" s="169">
        <f t="shared" si="11"/>
        <v>0</v>
      </c>
      <c r="K101" s="169">
        <f t="shared" si="12"/>
        <v>0</v>
      </c>
      <c r="L101" s="170" t="s">
        <v>52</v>
      </c>
      <c r="M101" s="171"/>
      <c r="N101" s="172"/>
      <c r="O101" s="170">
        <f t="shared" si="13"/>
        <v>0</v>
      </c>
      <c r="P101" s="170">
        <f t="shared" si="15"/>
        <v>0</v>
      </c>
      <c r="Q101" s="169">
        <f t="shared" si="14"/>
        <v>0</v>
      </c>
    </row>
    <row r="102" s="143" customFormat="1" ht="25.25" customHeight="1" spans="1:17">
      <c r="A102" s="163"/>
      <c r="B102" s="155" t="s">
        <v>105</v>
      </c>
      <c r="C102" s="155" t="s">
        <v>117</v>
      </c>
      <c r="D102" s="156" t="s">
        <v>51</v>
      </c>
      <c r="E102" s="156">
        <v>24</v>
      </c>
      <c r="F102" s="157">
        <v>47</v>
      </c>
      <c r="G102" s="158" t="s">
        <v>35</v>
      </c>
      <c r="H102" s="158">
        <v>4.63</v>
      </c>
      <c r="I102" s="168"/>
      <c r="J102" s="169">
        <f t="shared" ref="J102:J141" si="16">IF(ROUND(I102,2)&gt;H102,"",ROUND(I102,2))</f>
        <v>0</v>
      </c>
      <c r="K102" s="169">
        <f t="shared" ref="K102:K133" si="17">J102*F102</f>
        <v>0</v>
      </c>
      <c r="L102" s="170" t="s">
        <v>52</v>
      </c>
      <c r="M102" s="171"/>
      <c r="N102" s="172"/>
      <c r="O102" s="170">
        <f t="shared" ref="O102:O141" si="18">IF(ROUND(N102,2)&gt;M102,"",ROUND(N102,2))</f>
        <v>0</v>
      </c>
      <c r="P102" s="170">
        <f t="shared" si="15"/>
        <v>0</v>
      </c>
      <c r="Q102" s="169">
        <f t="shared" ref="Q102:Q133" si="19">K102+P102</f>
        <v>0</v>
      </c>
    </row>
    <row r="103" s="143" customFormat="1" ht="25.25" customHeight="1" spans="1:17">
      <c r="A103" s="163"/>
      <c r="B103" s="155" t="s">
        <v>125</v>
      </c>
      <c r="C103" s="155" t="s">
        <v>90</v>
      </c>
      <c r="D103" s="156" t="s">
        <v>51</v>
      </c>
      <c r="E103" s="156">
        <v>18</v>
      </c>
      <c r="F103" s="157">
        <v>47</v>
      </c>
      <c r="G103" s="158" t="s">
        <v>35</v>
      </c>
      <c r="H103" s="158">
        <v>7.41</v>
      </c>
      <c r="I103" s="168"/>
      <c r="J103" s="169">
        <f t="shared" si="16"/>
        <v>0</v>
      </c>
      <c r="K103" s="169">
        <f t="shared" si="17"/>
        <v>0</v>
      </c>
      <c r="L103" s="170" t="s">
        <v>52</v>
      </c>
      <c r="M103" s="171"/>
      <c r="N103" s="172"/>
      <c r="O103" s="170">
        <f t="shared" si="18"/>
        <v>0</v>
      </c>
      <c r="P103" s="170">
        <f t="shared" si="15"/>
        <v>0</v>
      </c>
      <c r="Q103" s="169">
        <f t="shared" si="19"/>
        <v>0</v>
      </c>
    </row>
    <row r="104" s="143" customFormat="1" ht="25.25" customHeight="1" spans="1:17">
      <c r="A104" s="163"/>
      <c r="B104" s="155" t="s">
        <v>98</v>
      </c>
      <c r="C104" s="155" t="s">
        <v>90</v>
      </c>
      <c r="D104" s="156" t="s">
        <v>51</v>
      </c>
      <c r="E104" s="156">
        <v>18</v>
      </c>
      <c r="F104" s="157">
        <v>47</v>
      </c>
      <c r="G104" s="158" t="s">
        <v>35</v>
      </c>
      <c r="H104" s="158">
        <v>5.55</v>
      </c>
      <c r="I104" s="168"/>
      <c r="J104" s="169">
        <f t="shared" si="16"/>
        <v>0</v>
      </c>
      <c r="K104" s="169">
        <f t="shared" si="17"/>
        <v>0</v>
      </c>
      <c r="L104" s="170" t="s">
        <v>52</v>
      </c>
      <c r="M104" s="171"/>
      <c r="N104" s="172"/>
      <c r="O104" s="170">
        <f t="shared" si="18"/>
        <v>0</v>
      </c>
      <c r="P104" s="170">
        <f t="shared" si="15"/>
        <v>0</v>
      </c>
      <c r="Q104" s="169">
        <f t="shared" si="19"/>
        <v>0</v>
      </c>
    </row>
    <row r="105" s="143" customFormat="1" ht="25.25" customHeight="1" spans="1:17">
      <c r="A105" s="163"/>
      <c r="B105" s="155" t="s">
        <v>92</v>
      </c>
      <c r="C105" s="155" t="s">
        <v>90</v>
      </c>
      <c r="D105" s="156" t="s">
        <v>51</v>
      </c>
      <c r="E105" s="156">
        <v>18</v>
      </c>
      <c r="F105" s="157">
        <v>47</v>
      </c>
      <c r="G105" s="158" t="s">
        <v>35</v>
      </c>
      <c r="H105" s="158">
        <v>1.23</v>
      </c>
      <c r="I105" s="168"/>
      <c r="J105" s="169">
        <f t="shared" si="16"/>
        <v>0</v>
      </c>
      <c r="K105" s="169">
        <f t="shared" si="17"/>
        <v>0</v>
      </c>
      <c r="L105" s="170" t="s">
        <v>52</v>
      </c>
      <c r="M105" s="171"/>
      <c r="N105" s="172"/>
      <c r="O105" s="170">
        <f t="shared" si="18"/>
        <v>0</v>
      </c>
      <c r="P105" s="170">
        <f t="shared" si="15"/>
        <v>0</v>
      </c>
      <c r="Q105" s="169">
        <f t="shared" si="19"/>
        <v>0</v>
      </c>
    </row>
    <row r="106" s="143" customFormat="1" ht="25.25" customHeight="1" spans="1:17">
      <c r="A106" s="163"/>
      <c r="B106" s="155"/>
      <c r="C106" s="155"/>
      <c r="D106" s="156" t="s">
        <v>59</v>
      </c>
      <c r="E106" s="156">
        <v>16</v>
      </c>
      <c r="F106" s="157">
        <v>47</v>
      </c>
      <c r="G106" s="158" t="s">
        <v>35</v>
      </c>
      <c r="H106" s="158">
        <v>2.47</v>
      </c>
      <c r="I106" s="168"/>
      <c r="J106" s="169">
        <f t="shared" si="16"/>
        <v>0</v>
      </c>
      <c r="K106" s="169">
        <f t="shared" si="17"/>
        <v>0</v>
      </c>
      <c r="L106" s="170" t="s">
        <v>60</v>
      </c>
      <c r="M106" s="171">
        <v>111.08</v>
      </c>
      <c r="N106" s="172"/>
      <c r="O106" s="170">
        <f t="shared" si="18"/>
        <v>0</v>
      </c>
      <c r="P106" s="170">
        <f t="shared" si="15"/>
        <v>0</v>
      </c>
      <c r="Q106" s="169">
        <f t="shared" si="19"/>
        <v>0</v>
      </c>
    </row>
    <row r="107" s="143" customFormat="1" ht="25.25" customHeight="1" spans="1:17">
      <c r="A107" s="163"/>
      <c r="B107" s="155" t="s">
        <v>126</v>
      </c>
      <c r="C107" s="155" t="s">
        <v>45</v>
      </c>
      <c r="D107" s="156" t="s">
        <v>51</v>
      </c>
      <c r="E107" s="156">
        <v>12</v>
      </c>
      <c r="F107" s="157">
        <v>47</v>
      </c>
      <c r="G107" s="158" t="s">
        <v>35</v>
      </c>
      <c r="H107" s="158">
        <v>9.26</v>
      </c>
      <c r="I107" s="168"/>
      <c r="J107" s="169">
        <f t="shared" si="16"/>
        <v>0</v>
      </c>
      <c r="K107" s="169">
        <f t="shared" si="17"/>
        <v>0</v>
      </c>
      <c r="L107" s="170" t="s">
        <v>52</v>
      </c>
      <c r="M107" s="171"/>
      <c r="N107" s="172"/>
      <c r="O107" s="170">
        <f t="shared" si="18"/>
        <v>0</v>
      </c>
      <c r="P107" s="170">
        <f t="shared" si="15"/>
        <v>0</v>
      </c>
      <c r="Q107" s="169">
        <f t="shared" si="19"/>
        <v>0</v>
      </c>
    </row>
    <row r="108" s="143" customFormat="1" ht="25.25" customHeight="1" spans="1:17">
      <c r="A108" s="163"/>
      <c r="B108" s="155" t="s">
        <v>76</v>
      </c>
      <c r="C108" s="155" t="s">
        <v>108</v>
      </c>
      <c r="D108" s="156" t="s">
        <v>34</v>
      </c>
      <c r="E108" s="156">
        <v>8</v>
      </c>
      <c r="F108" s="157">
        <v>47</v>
      </c>
      <c r="G108" s="158" t="s">
        <v>35</v>
      </c>
      <c r="H108" s="158">
        <v>1.85</v>
      </c>
      <c r="I108" s="168"/>
      <c r="J108" s="169">
        <f t="shared" si="16"/>
        <v>0</v>
      </c>
      <c r="K108" s="169">
        <f t="shared" si="17"/>
        <v>0</v>
      </c>
      <c r="L108" s="170" t="s">
        <v>36</v>
      </c>
      <c r="M108" s="171">
        <v>5.55</v>
      </c>
      <c r="N108" s="172"/>
      <c r="O108" s="170">
        <f t="shared" si="18"/>
        <v>0</v>
      </c>
      <c r="P108" s="170">
        <f t="shared" si="15"/>
        <v>0</v>
      </c>
      <c r="Q108" s="169">
        <f t="shared" si="19"/>
        <v>0</v>
      </c>
    </row>
    <row r="109" s="143" customFormat="1" ht="25.25" customHeight="1" spans="1:17">
      <c r="A109" s="163"/>
      <c r="B109" s="155" t="s">
        <v>91</v>
      </c>
      <c r="C109" s="155" t="s">
        <v>69</v>
      </c>
      <c r="D109" s="156" t="s">
        <v>51</v>
      </c>
      <c r="E109" s="156">
        <v>48</v>
      </c>
      <c r="F109" s="157">
        <v>47</v>
      </c>
      <c r="G109" s="158" t="s">
        <v>35</v>
      </c>
      <c r="H109" s="158">
        <v>9.26</v>
      </c>
      <c r="I109" s="168"/>
      <c r="J109" s="169">
        <f t="shared" si="16"/>
        <v>0</v>
      </c>
      <c r="K109" s="169">
        <f t="shared" si="17"/>
        <v>0</v>
      </c>
      <c r="L109" s="170" t="s">
        <v>52</v>
      </c>
      <c r="M109" s="171"/>
      <c r="N109" s="172"/>
      <c r="O109" s="170">
        <f t="shared" si="18"/>
        <v>0</v>
      </c>
      <c r="P109" s="170">
        <f t="shared" si="15"/>
        <v>0</v>
      </c>
      <c r="Q109" s="169">
        <f t="shared" si="19"/>
        <v>0</v>
      </c>
    </row>
    <row r="110" s="143" customFormat="1" ht="25.25" customHeight="1" spans="1:17">
      <c r="A110" s="163"/>
      <c r="B110" s="155" t="s">
        <v>123</v>
      </c>
      <c r="C110" s="155" t="s">
        <v>127</v>
      </c>
      <c r="D110" s="156" t="s">
        <v>51</v>
      </c>
      <c r="E110" s="156">
        <v>12</v>
      </c>
      <c r="F110" s="157">
        <v>47</v>
      </c>
      <c r="G110" s="158" t="s">
        <v>35</v>
      </c>
      <c r="H110" s="158">
        <v>11.31</v>
      </c>
      <c r="I110" s="168"/>
      <c r="J110" s="169">
        <f t="shared" si="16"/>
        <v>0</v>
      </c>
      <c r="K110" s="169">
        <f t="shared" si="17"/>
        <v>0</v>
      </c>
      <c r="L110" s="170" t="s">
        <v>52</v>
      </c>
      <c r="M110" s="171"/>
      <c r="N110" s="172"/>
      <c r="O110" s="170">
        <f t="shared" si="18"/>
        <v>0</v>
      </c>
      <c r="P110" s="170">
        <f t="shared" si="15"/>
        <v>0</v>
      </c>
      <c r="Q110" s="169">
        <f t="shared" si="19"/>
        <v>0</v>
      </c>
    </row>
    <row r="111" s="143" customFormat="1" ht="25.25" customHeight="1" spans="1:17">
      <c r="A111" s="163"/>
      <c r="B111" s="155"/>
      <c r="C111" s="155" t="s">
        <v>113</v>
      </c>
      <c r="D111" s="156" t="s">
        <v>51</v>
      </c>
      <c r="E111" s="156">
        <v>0</v>
      </c>
      <c r="F111" s="157">
        <v>47</v>
      </c>
      <c r="G111" s="158" t="s">
        <v>35</v>
      </c>
      <c r="H111" s="158">
        <v>2.41</v>
      </c>
      <c r="I111" s="168"/>
      <c r="J111" s="169">
        <f t="shared" si="16"/>
        <v>0</v>
      </c>
      <c r="K111" s="169">
        <f t="shared" si="17"/>
        <v>0</v>
      </c>
      <c r="L111" s="170" t="s">
        <v>52</v>
      </c>
      <c r="M111" s="171"/>
      <c r="N111" s="172"/>
      <c r="O111" s="170">
        <f t="shared" si="18"/>
        <v>0</v>
      </c>
      <c r="P111" s="170"/>
      <c r="Q111" s="169">
        <f t="shared" si="19"/>
        <v>0</v>
      </c>
    </row>
    <row r="112" s="143" customFormat="1" ht="25.25" customHeight="1" spans="1:17">
      <c r="A112" s="163"/>
      <c r="B112" s="155" t="s">
        <v>128</v>
      </c>
      <c r="C112" s="155" t="s">
        <v>129</v>
      </c>
      <c r="D112" s="156" t="s">
        <v>51</v>
      </c>
      <c r="E112" s="156">
        <v>12</v>
      </c>
      <c r="F112" s="157">
        <v>47</v>
      </c>
      <c r="G112" s="158" t="s">
        <v>35</v>
      </c>
      <c r="H112" s="158">
        <v>15.43</v>
      </c>
      <c r="I112" s="168"/>
      <c r="J112" s="169">
        <f t="shared" si="16"/>
        <v>0</v>
      </c>
      <c r="K112" s="169">
        <f t="shared" si="17"/>
        <v>0</v>
      </c>
      <c r="L112" s="170" t="s">
        <v>52</v>
      </c>
      <c r="M112" s="171"/>
      <c r="N112" s="172"/>
      <c r="O112" s="170">
        <f t="shared" si="18"/>
        <v>0</v>
      </c>
      <c r="P112" s="170">
        <f t="shared" si="15"/>
        <v>0</v>
      </c>
      <c r="Q112" s="169">
        <f t="shared" si="19"/>
        <v>0</v>
      </c>
    </row>
    <row r="113" s="143" customFormat="1" ht="25.25" customHeight="1" spans="1:17">
      <c r="A113" s="163"/>
      <c r="B113" s="155" t="s">
        <v>130</v>
      </c>
      <c r="C113" s="155" t="s">
        <v>127</v>
      </c>
      <c r="D113" s="156" t="s">
        <v>51</v>
      </c>
      <c r="E113" s="156">
        <v>12</v>
      </c>
      <c r="F113" s="157">
        <v>47</v>
      </c>
      <c r="G113" s="158" t="s">
        <v>35</v>
      </c>
      <c r="H113" s="158">
        <v>15.43</v>
      </c>
      <c r="I113" s="168"/>
      <c r="J113" s="169">
        <f t="shared" si="16"/>
        <v>0</v>
      </c>
      <c r="K113" s="169">
        <f t="shared" si="17"/>
        <v>0</v>
      </c>
      <c r="L113" s="170" t="s">
        <v>52</v>
      </c>
      <c r="M113" s="171"/>
      <c r="N113" s="172"/>
      <c r="O113" s="170">
        <f t="shared" si="18"/>
        <v>0</v>
      </c>
      <c r="P113" s="170">
        <f t="shared" si="15"/>
        <v>0</v>
      </c>
      <c r="Q113" s="169">
        <f t="shared" si="19"/>
        <v>0</v>
      </c>
    </row>
    <row r="114" s="143" customFormat="1" ht="25.25" customHeight="1" spans="1:17">
      <c r="A114" s="163"/>
      <c r="B114" s="155" t="s">
        <v>131</v>
      </c>
      <c r="C114" s="155" t="s">
        <v>129</v>
      </c>
      <c r="D114" s="156" t="s">
        <v>51</v>
      </c>
      <c r="E114" s="156">
        <v>12</v>
      </c>
      <c r="F114" s="157">
        <v>47</v>
      </c>
      <c r="G114" s="158" t="s">
        <v>35</v>
      </c>
      <c r="H114" s="158">
        <v>17.28</v>
      </c>
      <c r="I114" s="168"/>
      <c r="J114" s="169">
        <f t="shared" si="16"/>
        <v>0</v>
      </c>
      <c r="K114" s="169">
        <f t="shared" si="17"/>
        <v>0</v>
      </c>
      <c r="L114" s="170" t="s">
        <v>52</v>
      </c>
      <c r="M114" s="171"/>
      <c r="N114" s="172"/>
      <c r="O114" s="170">
        <f t="shared" si="18"/>
        <v>0</v>
      </c>
      <c r="P114" s="170">
        <f t="shared" ref="P114:P142" si="20">F114*O114/E114</f>
        <v>0</v>
      </c>
      <c r="Q114" s="169">
        <f t="shared" si="19"/>
        <v>0</v>
      </c>
    </row>
    <row r="115" s="143" customFormat="1" ht="25.25" customHeight="1" spans="1:17">
      <c r="A115" s="163"/>
      <c r="B115" s="155" t="s">
        <v>132</v>
      </c>
      <c r="C115" s="155" t="s">
        <v>133</v>
      </c>
      <c r="D115" s="156" t="s">
        <v>51</v>
      </c>
      <c r="E115" s="156">
        <v>18</v>
      </c>
      <c r="F115" s="157">
        <v>47</v>
      </c>
      <c r="G115" s="158" t="s">
        <v>35</v>
      </c>
      <c r="H115" s="158">
        <v>13.58</v>
      </c>
      <c r="I115" s="168"/>
      <c r="J115" s="169">
        <f t="shared" si="16"/>
        <v>0</v>
      </c>
      <c r="K115" s="169">
        <f t="shared" si="17"/>
        <v>0</v>
      </c>
      <c r="L115" s="170" t="s">
        <v>52</v>
      </c>
      <c r="M115" s="171"/>
      <c r="N115" s="172"/>
      <c r="O115" s="170">
        <f t="shared" si="18"/>
        <v>0</v>
      </c>
      <c r="P115" s="170">
        <f t="shared" si="20"/>
        <v>0</v>
      </c>
      <c r="Q115" s="169">
        <f t="shared" si="19"/>
        <v>0</v>
      </c>
    </row>
    <row r="116" s="143" customFormat="1" ht="25.25" customHeight="1" spans="1:17">
      <c r="A116" s="163"/>
      <c r="B116" s="155" t="s">
        <v>134</v>
      </c>
      <c r="C116" s="155" t="s">
        <v>87</v>
      </c>
      <c r="D116" s="156" t="s">
        <v>51</v>
      </c>
      <c r="E116" s="156">
        <v>18</v>
      </c>
      <c r="F116" s="157">
        <v>47</v>
      </c>
      <c r="G116" s="158" t="s">
        <v>35</v>
      </c>
      <c r="H116" s="158">
        <v>11.11</v>
      </c>
      <c r="I116" s="168"/>
      <c r="J116" s="169">
        <f t="shared" si="16"/>
        <v>0</v>
      </c>
      <c r="K116" s="169">
        <f t="shared" si="17"/>
        <v>0</v>
      </c>
      <c r="L116" s="170" t="s">
        <v>52</v>
      </c>
      <c r="M116" s="171"/>
      <c r="N116" s="172"/>
      <c r="O116" s="170">
        <f t="shared" si="18"/>
        <v>0</v>
      </c>
      <c r="P116" s="170">
        <f t="shared" si="20"/>
        <v>0</v>
      </c>
      <c r="Q116" s="169">
        <f t="shared" si="19"/>
        <v>0</v>
      </c>
    </row>
    <row r="117" s="143" customFormat="1" ht="25.25" customHeight="1" spans="1:17">
      <c r="A117" s="163"/>
      <c r="B117" s="155" t="s">
        <v>135</v>
      </c>
      <c r="C117" s="155" t="s">
        <v>136</v>
      </c>
      <c r="D117" s="156" t="s">
        <v>51</v>
      </c>
      <c r="E117" s="156">
        <v>12</v>
      </c>
      <c r="F117" s="157">
        <v>47</v>
      </c>
      <c r="G117" s="158" t="s">
        <v>35</v>
      </c>
      <c r="H117" s="158">
        <v>5.55</v>
      </c>
      <c r="I117" s="168"/>
      <c r="J117" s="169">
        <f t="shared" si="16"/>
        <v>0</v>
      </c>
      <c r="K117" s="169">
        <f t="shared" si="17"/>
        <v>0</v>
      </c>
      <c r="L117" s="170" t="s">
        <v>52</v>
      </c>
      <c r="M117" s="171"/>
      <c r="N117" s="172"/>
      <c r="O117" s="170">
        <f t="shared" si="18"/>
        <v>0</v>
      </c>
      <c r="P117" s="170">
        <f t="shared" si="20"/>
        <v>0</v>
      </c>
      <c r="Q117" s="169">
        <f t="shared" si="19"/>
        <v>0</v>
      </c>
    </row>
    <row r="118" s="143" customFormat="1" ht="25.25" customHeight="1" spans="1:17">
      <c r="A118" s="163"/>
      <c r="B118" s="155"/>
      <c r="C118" s="155" t="s">
        <v>137</v>
      </c>
      <c r="D118" s="156" t="s">
        <v>51</v>
      </c>
      <c r="E118" s="156">
        <v>12</v>
      </c>
      <c r="F118" s="157">
        <v>47</v>
      </c>
      <c r="G118" s="158" t="s">
        <v>35</v>
      </c>
      <c r="H118" s="158">
        <v>1.23</v>
      </c>
      <c r="I118" s="168"/>
      <c r="J118" s="169">
        <f t="shared" si="16"/>
        <v>0</v>
      </c>
      <c r="K118" s="169">
        <f t="shared" si="17"/>
        <v>0</v>
      </c>
      <c r="L118" s="170" t="s">
        <v>52</v>
      </c>
      <c r="M118" s="171"/>
      <c r="N118" s="172"/>
      <c r="O118" s="170">
        <f t="shared" si="18"/>
        <v>0</v>
      </c>
      <c r="P118" s="170">
        <f t="shared" si="20"/>
        <v>0</v>
      </c>
      <c r="Q118" s="169">
        <f t="shared" si="19"/>
        <v>0</v>
      </c>
    </row>
    <row r="119" s="143" customFormat="1" ht="25.25" customHeight="1" spans="1:17">
      <c r="A119" s="163"/>
      <c r="B119" s="155" t="s">
        <v>138</v>
      </c>
      <c r="C119" s="155" t="s">
        <v>136</v>
      </c>
      <c r="D119" s="156" t="s">
        <v>51</v>
      </c>
      <c r="E119" s="156">
        <v>12</v>
      </c>
      <c r="F119" s="157">
        <v>47</v>
      </c>
      <c r="G119" s="158" t="s">
        <v>35</v>
      </c>
      <c r="H119" s="158">
        <v>5.55</v>
      </c>
      <c r="I119" s="168"/>
      <c r="J119" s="169">
        <f t="shared" si="16"/>
        <v>0</v>
      </c>
      <c r="K119" s="169">
        <f t="shared" si="17"/>
        <v>0</v>
      </c>
      <c r="L119" s="170" t="s">
        <v>52</v>
      </c>
      <c r="M119" s="171"/>
      <c r="N119" s="172"/>
      <c r="O119" s="170">
        <f t="shared" si="18"/>
        <v>0</v>
      </c>
      <c r="P119" s="170">
        <f t="shared" si="20"/>
        <v>0</v>
      </c>
      <c r="Q119" s="169">
        <f t="shared" si="19"/>
        <v>0</v>
      </c>
    </row>
    <row r="120" s="143" customFormat="1" ht="25.25" customHeight="1" spans="1:17">
      <c r="A120" s="163"/>
      <c r="B120" s="155"/>
      <c r="C120" s="155" t="s">
        <v>115</v>
      </c>
      <c r="D120" s="156" t="s">
        <v>51</v>
      </c>
      <c r="E120" s="156">
        <v>24</v>
      </c>
      <c r="F120" s="157">
        <v>47</v>
      </c>
      <c r="G120" s="158" t="s">
        <v>35</v>
      </c>
      <c r="H120" s="158">
        <v>7.41</v>
      </c>
      <c r="I120" s="168"/>
      <c r="J120" s="169">
        <f t="shared" si="16"/>
        <v>0</v>
      </c>
      <c r="K120" s="169">
        <f t="shared" si="17"/>
        <v>0</v>
      </c>
      <c r="L120" s="170" t="s">
        <v>52</v>
      </c>
      <c r="M120" s="171"/>
      <c r="N120" s="172"/>
      <c r="O120" s="170">
        <f t="shared" si="18"/>
        <v>0</v>
      </c>
      <c r="P120" s="170">
        <f t="shared" si="20"/>
        <v>0</v>
      </c>
      <c r="Q120" s="169">
        <f t="shared" si="19"/>
        <v>0</v>
      </c>
    </row>
    <row r="121" s="143" customFormat="1" ht="25.25" customHeight="1" spans="1:17">
      <c r="A121" s="163"/>
      <c r="B121" s="155" t="s">
        <v>139</v>
      </c>
      <c r="C121" s="155" t="s">
        <v>140</v>
      </c>
      <c r="D121" s="156" t="s">
        <v>51</v>
      </c>
      <c r="E121" s="156">
        <v>18</v>
      </c>
      <c r="F121" s="157">
        <v>47</v>
      </c>
      <c r="G121" s="158" t="s">
        <v>35</v>
      </c>
      <c r="H121" s="158">
        <v>11.11</v>
      </c>
      <c r="I121" s="168"/>
      <c r="J121" s="169">
        <f t="shared" si="16"/>
        <v>0</v>
      </c>
      <c r="K121" s="169">
        <f t="shared" si="17"/>
        <v>0</v>
      </c>
      <c r="L121" s="170" t="s">
        <v>52</v>
      </c>
      <c r="M121" s="171"/>
      <c r="N121" s="172"/>
      <c r="O121" s="170">
        <f t="shared" si="18"/>
        <v>0</v>
      </c>
      <c r="P121" s="170">
        <f t="shared" si="20"/>
        <v>0</v>
      </c>
      <c r="Q121" s="169">
        <f t="shared" si="19"/>
        <v>0</v>
      </c>
    </row>
    <row r="122" s="143" customFormat="1" ht="25.25" customHeight="1" spans="1:17">
      <c r="A122" s="163"/>
      <c r="B122" s="155" t="s">
        <v>141</v>
      </c>
      <c r="C122" s="155" t="s">
        <v>115</v>
      </c>
      <c r="D122" s="156" t="s">
        <v>51</v>
      </c>
      <c r="E122" s="156">
        <v>24</v>
      </c>
      <c r="F122" s="157">
        <v>47</v>
      </c>
      <c r="G122" s="158" t="s">
        <v>35</v>
      </c>
      <c r="H122" s="158">
        <v>11.11</v>
      </c>
      <c r="I122" s="168"/>
      <c r="J122" s="169">
        <f t="shared" si="16"/>
        <v>0</v>
      </c>
      <c r="K122" s="169">
        <f t="shared" si="17"/>
        <v>0</v>
      </c>
      <c r="L122" s="170" t="s">
        <v>52</v>
      </c>
      <c r="M122" s="171"/>
      <c r="N122" s="172"/>
      <c r="O122" s="170">
        <f t="shared" si="18"/>
        <v>0</v>
      </c>
      <c r="P122" s="170">
        <f t="shared" si="20"/>
        <v>0</v>
      </c>
      <c r="Q122" s="169">
        <f t="shared" si="19"/>
        <v>0</v>
      </c>
    </row>
    <row r="123" s="143" customFormat="1" ht="25.25" customHeight="1" spans="1:17">
      <c r="A123" s="163"/>
      <c r="B123" s="155" t="s">
        <v>104</v>
      </c>
      <c r="C123" s="155" t="s">
        <v>63</v>
      </c>
      <c r="D123" s="156" t="s">
        <v>51</v>
      </c>
      <c r="E123" s="156">
        <v>12</v>
      </c>
      <c r="F123" s="157">
        <v>47</v>
      </c>
      <c r="G123" s="158" t="s">
        <v>35</v>
      </c>
      <c r="H123" s="158">
        <v>11.11</v>
      </c>
      <c r="I123" s="168"/>
      <c r="J123" s="169">
        <f t="shared" si="16"/>
        <v>0</v>
      </c>
      <c r="K123" s="169">
        <f t="shared" si="17"/>
        <v>0</v>
      </c>
      <c r="L123" s="170" t="s">
        <v>52</v>
      </c>
      <c r="M123" s="171"/>
      <c r="N123" s="172"/>
      <c r="O123" s="170">
        <f t="shared" si="18"/>
        <v>0</v>
      </c>
      <c r="P123" s="170">
        <f t="shared" si="20"/>
        <v>0</v>
      </c>
      <c r="Q123" s="169">
        <f t="shared" si="19"/>
        <v>0</v>
      </c>
    </row>
    <row r="124" s="143" customFormat="1" ht="25.25" customHeight="1" spans="1:17">
      <c r="A124" s="163"/>
      <c r="B124" s="155" t="s">
        <v>142</v>
      </c>
      <c r="C124" s="155" t="s">
        <v>129</v>
      </c>
      <c r="D124" s="156" t="s">
        <v>51</v>
      </c>
      <c r="E124" s="156">
        <v>12</v>
      </c>
      <c r="F124" s="157">
        <v>47</v>
      </c>
      <c r="G124" s="158" t="s">
        <v>35</v>
      </c>
      <c r="H124" s="158">
        <v>4.32</v>
      </c>
      <c r="I124" s="168"/>
      <c r="J124" s="169">
        <f t="shared" si="16"/>
        <v>0</v>
      </c>
      <c r="K124" s="169">
        <f t="shared" si="17"/>
        <v>0</v>
      </c>
      <c r="L124" s="170" t="s">
        <v>52</v>
      </c>
      <c r="M124" s="171"/>
      <c r="N124" s="172"/>
      <c r="O124" s="170">
        <f t="shared" si="18"/>
        <v>0</v>
      </c>
      <c r="P124" s="170">
        <f t="shared" si="20"/>
        <v>0</v>
      </c>
      <c r="Q124" s="169">
        <f t="shared" si="19"/>
        <v>0</v>
      </c>
    </row>
    <row r="125" s="143" customFormat="1" ht="25.25" customHeight="1" spans="1:17">
      <c r="A125" s="163"/>
      <c r="B125" s="155" t="s">
        <v>143</v>
      </c>
      <c r="C125" s="155" t="s">
        <v>68</v>
      </c>
      <c r="D125" s="156" t="s">
        <v>51</v>
      </c>
      <c r="E125" s="156">
        <v>8</v>
      </c>
      <c r="F125" s="157">
        <v>47</v>
      </c>
      <c r="G125" s="158" t="s">
        <v>35</v>
      </c>
      <c r="H125" s="158">
        <v>15.43</v>
      </c>
      <c r="I125" s="168"/>
      <c r="J125" s="169">
        <f t="shared" si="16"/>
        <v>0</v>
      </c>
      <c r="K125" s="169">
        <f t="shared" si="17"/>
        <v>0</v>
      </c>
      <c r="L125" s="170" t="s">
        <v>52</v>
      </c>
      <c r="M125" s="171"/>
      <c r="N125" s="172"/>
      <c r="O125" s="170">
        <f t="shared" si="18"/>
        <v>0</v>
      </c>
      <c r="P125" s="170">
        <f t="shared" si="20"/>
        <v>0</v>
      </c>
      <c r="Q125" s="169">
        <f t="shared" si="19"/>
        <v>0</v>
      </c>
    </row>
    <row r="126" s="143" customFormat="1" ht="25.25" customHeight="1" spans="1:17">
      <c r="A126" s="163"/>
      <c r="B126" s="155" t="s">
        <v>144</v>
      </c>
      <c r="C126" s="155" t="s">
        <v>115</v>
      </c>
      <c r="D126" s="156" t="s">
        <v>51</v>
      </c>
      <c r="E126" s="156">
        <v>24</v>
      </c>
      <c r="F126" s="157">
        <v>47</v>
      </c>
      <c r="G126" s="158" t="s">
        <v>35</v>
      </c>
      <c r="H126" s="158">
        <v>9.26</v>
      </c>
      <c r="I126" s="168"/>
      <c r="J126" s="169">
        <f t="shared" si="16"/>
        <v>0</v>
      </c>
      <c r="K126" s="169">
        <f t="shared" si="17"/>
        <v>0</v>
      </c>
      <c r="L126" s="170" t="s">
        <v>52</v>
      </c>
      <c r="M126" s="171"/>
      <c r="N126" s="172"/>
      <c r="O126" s="170">
        <f t="shared" si="18"/>
        <v>0</v>
      </c>
      <c r="P126" s="170">
        <f t="shared" si="20"/>
        <v>0</v>
      </c>
      <c r="Q126" s="169">
        <f t="shared" si="19"/>
        <v>0</v>
      </c>
    </row>
    <row r="127" s="143" customFormat="1" ht="25.25" customHeight="1" spans="1:17">
      <c r="A127" s="163"/>
      <c r="B127" s="155" t="s">
        <v>78</v>
      </c>
      <c r="C127" s="155" t="s">
        <v>87</v>
      </c>
      <c r="D127" s="156" t="s">
        <v>51</v>
      </c>
      <c r="E127" s="156">
        <v>16</v>
      </c>
      <c r="F127" s="157">
        <v>47</v>
      </c>
      <c r="G127" s="158" t="s">
        <v>35</v>
      </c>
      <c r="H127" s="158">
        <v>11.73</v>
      </c>
      <c r="I127" s="168"/>
      <c r="J127" s="169">
        <f t="shared" si="16"/>
        <v>0</v>
      </c>
      <c r="K127" s="169">
        <f t="shared" si="17"/>
        <v>0</v>
      </c>
      <c r="L127" s="170" t="s">
        <v>52</v>
      </c>
      <c r="M127" s="171"/>
      <c r="N127" s="172"/>
      <c r="O127" s="170">
        <f t="shared" si="18"/>
        <v>0</v>
      </c>
      <c r="P127" s="170">
        <f t="shared" si="20"/>
        <v>0</v>
      </c>
      <c r="Q127" s="169">
        <f t="shared" si="19"/>
        <v>0</v>
      </c>
    </row>
    <row r="128" s="143" customFormat="1" ht="25.25" customHeight="1" spans="1:17">
      <c r="A128" s="163"/>
      <c r="B128" s="155" t="s">
        <v>145</v>
      </c>
      <c r="C128" s="155" t="s">
        <v>117</v>
      </c>
      <c r="D128" s="156" t="s">
        <v>51</v>
      </c>
      <c r="E128" s="156">
        <v>24</v>
      </c>
      <c r="F128" s="157">
        <v>47</v>
      </c>
      <c r="G128" s="158" t="s">
        <v>35</v>
      </c>
      <c r="H128" s="158">
        <v>8.64</v>
      </c>
      <c r="I128" s="168"/>
      <c r="J128" s="169">
        <f t="shared" si="16"/>
        <v>0</v>
      </c>
      <c r="K128" s="169">
        <f t="shared" si="17"/>
        <v>0</v>
      </c>
      <c r="L128" s="170" t="s">
        <v>52</v>
      </c>
      <c r="M128" s="171"/>
      <c r="N128" s="172"/>
      <c r="O128" s="170">
        <f t="shared" si="18"/>
        <v>0</v>
      </c>
      <c r="P128" s="170">
        <f t="shared" si="20"/>
        <v>0</v>
      </c>
      <c r="Q128" s="169">
        <f t="shared" si="19"/>
        <v>0</v>
      </c>
    </row>
    <row r="129" s="143" customFormat="1" ht="25.25" customHeight="1" spans="1:17">
      <c r="A129" s="163"/>
      <c r="B129" s="155"/>
      <c r="C129" s="155" t="s">
        <v>146</v>
      </c>
      <c r="D129" s="156" t="s">
        <v>51</v>
      </c>
      <c r="E129" s="156">
        <v>18</v>
      </c>
      <c r="F129" s="157">
        <v>47</v>
      </c>
      <c r="G129" s="158" t="s">
        <v>35</v>
      </c>
      <c r="H129" s="158">
        <v>8.64</v>
      </c>
      <c r="I129" s="168"/>
      <c r="J129" s="169">
        <f t="shared" si="16"/>
        <v>0</v>
      </c>
      <c r="K129" s="169">
        <f t="shared" si="17"/>
        <v>0</v>
      </c>
      <c r="L129" s="170" t="s">
        <v>52</v>
      </c>
      <c r="M129" s="171"/>
      <c r="N129" s="172"/>
      <c r="O129" s="170">
        <f t="shared" si="18"/>
        <v>0</v>
      </c>
      <c r="P129" s="170">
        <f t="shared" si="20"/>
        <v>0</v>
      </c>
      <c r="Q129" s="169">
        <f t="shared" si="19"/>
        <v>0</v>
      </c>
    </row>
    <row r="130" s="143" customFormat="1" ht="25.25" customHeight="1" spans="1:17">
      <c r="A130" s="163"/>
      <c r="B130" s="155" t="s">
        <v>138</v>
      </c>
      <c r="C130" s="155" t="s">
        <v>115</v>
      </c>
      <c r="D130" s="156" t="s">
        <v>51</v>
      </c>
      <c r="E130" s="156">
        <v>24</v>
      </c>
      <c r="F130" s="157">
        <v>47</v>
      </c>
      <c r="G130" s="158" t="s">
        <v>35</v>
      </c>
      <c r="H130" s="158">
        <v>9.8</v>
      </c>
      <c r="I130" s="168"/>
      <c r="J130" s="169">
        <f t="shared" si="16"/>
        <v>0</v>
      </c>
      <c r="K130" s="169">
        <f t="shared" si="17"/>
        <v>0</v>
      </c>
      <c r="L130" s="170" t="s">
        <v>52</v>
      </c>
      <c r="M130" s="171"/>
      <c r="N130" s="172"/>
      <c r="O130" s="170">
        <f t="shared" si="18"/>
        <v>0</v>
      </c>
      <c r="P130" s="170">
        <f t="shared" si="20"/>
        <v>0</v>
      </c>
      <c r="Q130" s="169">
        <f t="shared" si="19"/>
        <v>0</v>
      </c>
    </row>
    <row r="131" s="143" customFormat="1" ht="25.25" customHeight="1" spans="1:17">
      <c r="A131" s="163"/>
      <c r="B131" s="155" t="s">
        <v>147</v>
      </c>
      <c r="C131" s="155" t="s">
        <v>148</v>
      </c>
      <c r="D131" s="156" t="s">
        <v>56</v>
      </c>
      <c r="E131" s="155">
        <v>6</v>
      </c>
      <c r="F131" s="157">
        <v>29945</v>
      </c>
      <c r="G131" s="158" t="s">
        <v>35</v>
      </c>
      <c r="H131" s="158">
        <v>33.1</v>
      </c>
      <c r="I131" s="168"/>
      <c r="J131" s="169">
        <f t="shared" si="16"/>
        <v>0</v>
      </c>
      <c r="K131" s="169">
        <f t="shared" si="17"/>
        <v>0</v>
      </c>
      <c r="L131" s="170" t="s">
        <v>36</v>
      </c>
      <c r="M131" s="171">
        <v>55.54</v>
      </c>
      <c r="N131" s="172"/>
      <c r="O131" s="170">
        <f t="shared" si="18"/>
        <v>0</v>
      </c>
      <c r="P131" s="170">
        <f t="shared" si="20"/>
        <v>0</v>
      </c>
      <c r="Q131" s="169">
        <f t="shared" si="19"/>
        <v>0</v>
      </c>
    </row>
    <row r="132" s="143" customFormat="1" ht="25.25" customHeight="1" spans="1:17">
      <c r="A132" s="163"/>
      <c r="B132" s="155" t="s">
        <v>149</v>
      </c>
      <c r="C132" s="155" t="s">
        <v>117</v>
      </c>
      <c r="D132" s="156" t="s">
        <v>51</v>
      </c>
      <c r="E132" s="156">
        <v>24</v>
      </c>
      <c r="F132" s="157">
        <v>47</v>
      </c>
      <c r="G132" s="158" t="s">
        <v>35</v>
      </c>
      <c r="H132" s="158">
        <v>9.26</v>
      </c>
      <c r="I132" s="168"/>
      <c r="J132" s="169">
        <f t="shared" si="16"/>
        <v>0</v>
      </c>
      <c r="K132" s="169">
        <f t="shared" si="17"/>
        <v>0</v>
      </c>
      <c r="L132" s="170" t="s">
        <v>52</v>
      </c>
      <c r="M132" s="171"/>
      <c r="N132" s="172"/>
      <c r="O132" s="170">
        <f t="shared" si="18"/>
        <v>0</v>
      </c>
      <c r="P132" s="170">
        <f t="shared" si="20"/>
        <v>0</v>
      </c>
      <c r="Q132" s="169">
        <f t="shared" si="19"/>
        <v>0</v>
      </c>
    </row>
    <row r="133" s="143" customFormat="1" ht="25.25" customHeight="1" spans="1:17">
      <c r="A133" s="163"/>
      <c r="B133" s="155"/>
      <c r="C133" s="155" t="s">
        <v>146</v>
      </c>
      <c r="D133" s="156" t="s">
        <v>51</v>
      </c>
      <c r="E133" s="156">
        <v>18</v>
      </c>
      <c r="F133" s="157">
        <v>47</v>
      </c>
      <c r="G133" s="158" t="s">
        <v>35</v>
      </c>
      <c r="H133" s="158">
        <v>9.87</v>
      </c>
      <c r="I133" s="168"/>
      <c r="J133" s="169">
        <f t="shared" si="16"/>
        <v>0</v>
      </c>
      <c r="K133" s="169">
        <f t="shared" si="17"/>
        <v>0</v>
      </c>
      <c r="L133" s="170" t="s">
        <v>52</v>
      </c>
      <c r="M133" s="171"/>
      <c r="N133" s="172"/>
      <c r="O133" s="170">
        <f t="shared" si="18"/>
        <v>0</v>
      </c>
      <c r="P133" s="170">
        <f t="shared" si="20"/>
        <v>0</v>
      </c>
      <c r="Q133" s="169">
        <f t="shared" si="19"/>
        <v>0</v>
      </c>
    </row>
    <row r="134" s="143" customFormat="1" ht="25.25" customHeight="1" spans="1:17">
      <c r="A134" s="163"/>
      <c r="B134" s="155" t="s">
        <v>100</v>
      </c>
      <c r="C134" s="155" t="s">
        <v>115</v>
      </c>
      <c r="D134" s="156" t="s">
        <v>51</v>
      </c>
      <c r="E134" s="156">
        <v>24</v>
      </c>
      <c r="F134" s="157">
        <v>47</v>
      </c>
      <c r="G134" s="158" t="s">
        <v>35</v>
      </c>
      <c r="H134" s="158">
        <v>5.55</v>
      </c>
      <c r="I134" s="168"/>
      <c r="J134" s="169">
        <f t="shared" si="16"/>
        <v>0</v>
      </c>
      <c r="K134" s="169">
        <f>J134*F134</f>
        <v>0</v>
      </c>
      <c r="L134" s="170" t="s">
        <v>52</v>
      </c>
      <c r="M134" s="171"/>
      <c r="N134" s="172"/>
      <c r="O134" s="170">
        <f t="shared" si="18"/>
        <v>0</v>
      </c>
      <c r="P134" s="170">
        <f t="shared" si="20"/>
        <v>0</v>
      </c>
      <c r="Q134" s="169">
        <f t="shared" ref="Q134:Q141" si="21">K134+P134</f>
        <v>0</v>
      </c>
    </row>
    <row r="135" s="143" customFormat="1" ht="25.25" customHeight="1" spans="1:17">
      <c r="A135" s="163"/>
      <c r="B135" s="155" t="s">
        <v>150</v>
      </c>
      <c r="C135" s="155" t="s">
        <v>151</v>
      </c>
      <c r="D135" s="156" t="s">
        <v>51</v>
      </c>
      <c r="E135" s="156">
        <v>6</v>
      </c>
      <c r="F135" s="157">
        <v>47</v>
      </c>
      <c r="G135" s="158" t="s">
        <v>35</v>
      </c>
      <c r="H135" s="158">
        <v>12.34</v>
      </c>
      <c r="I135" s="168"/>
      <c r="J135" s="169">
        <f t="shared" si="16"/>
        <v>0</v>
      </c>
      <c r="K135" s="169">
        <f>J135*F135</f>
        <v>0</v>
      </c>
      <c r="L135" s="170" t="s">
        <v>52</v>
      </c>
      <c r="M135" s="171"/>
      <c r="N135" s="172"/>
      <c r="O135" s="170">
        <f t="shared" si="18"/>
        <v>0</v>
      </c>
      <c r="P135" s="170">
        <f t="shared" si="20"/>
        <v>0</v>
      </c>
      <c r="Q135" s="169">
        <f t="shared" si="21"/>
        <v>0</v>
      </c>
    </row>
    <row r="136" s="143" customFormat="1" ht="25.25" customHeight="1" spans="1:17">
      <c r="A136" s="163"/>
      <c r="B136" s="155" t="s">
        <v>152</v>
      </c>
      <c r="C136" s="155" t="s">
        <v>151</v>
      </c>
      <c r="D136" s="156" t="s">
        <v>51</v>
      </c>
      <c r="E136" s="156">
        <v>12</v>
      </c>
      <c r="F136" s="157">
        <v>47</v>
      </c>
      <c r="G136" s="158" t="s">
        <v>35</v>
      </c>
      <c r="H136" s="158">
        <v>12.34</v>
      </c>
      <c r="I136" s="168"/>
      <c r="J136" s="169">
        <f t="shared" si="16"/>
        <v>0</v>
      </c>
      <c r="K136" s="169">
        <f>J136*F136</f>
        <v>0</v>
      </c>
      <c r="L136" s="170" t="s">
        <v>52</v>
      </c>
      <c r="M136" s="171"/>
      <c r="N136" s="172"/>
      <c r="O136" s="170">
        <f t="shared" si="18"/>
        <v>0</v>
      </c>
      <c r="P136" s="170">
        <f t="shared" si="20"/>
        <v>0</v>
      </c>
      <c r="Q136" s="169">
        <f t="shared" si="21"/>
        <v>0</v>
      </c>
    </row>
    <row r="137" s="143" customFormat="1" ht="25.25" customHeight="1" spans="1:17">
      <c r="A137" s="163"/>
      <c r="B137" s="155" t="s">
        <v>153</v>
      </c>
      <c r="C137" s="155" t="s">
        <v>151</v>
      </c>
      <c r="D137" s="156" t="s">
        <v>51</v>
      </c>
      <c r="E137" s="156">
        <v>12</v>
      </c>
      <c r="F137" s="157">
        <v>47</v>
      </c>
      <c r="G137" s="158" t="s">
        <v>35</v>
      </c>
      <c r="H137" s="158">
        <v>11.11</v>
      </c>
      <c r="I137" s="168"/>
      <c r="J137" s="169">
        <f t="shared" si="16"/>
        <v>0</v>
      </c>
      <c r="K137" s="169">
        <f>J137*F137</f>
        <v>0</v>
      </c>
      <c r="L137" s="170" t="s">
        <v>52</v>
      </c>
      <c r="M137" s="171"/>
      <c r="N137" s="172"/>
      <c r="O137" s="170">
        <f t="shared" si="18"/>
        <v>0</v>
      </c>
      <c r="P137" s="170">
        <f t="shared" si="20"/>
        <v>0</v>
      </c>
      <c r="Q137" s="169">
        <f t="shared" si="21"/>
        <v>0</v>
      </c>
    </row>
    <row r="138" s="143" customFormat="1" ht="25.25" customHeight="1" spans="1:17">
      <c r="A138" s="163"/>
      <c r="B138" s="155" t="s">
        <v>154</v>
      </c>
      <c r="C138" s="155" t="s">
        <v>151</v>
      </c>
      <c r="D138" s="156" t="s">
        <v>51</v>
      </c>
      <c r="E138" s="156">
        <v>12</v>
      </c>
      <c r="F138" s="157">
        <v>47</v>
      </c>
      <c r="G138" s="158" t="s">
        <v>35</v>
      </c>
      <c r="H138" s="158">
        <v>12.34</v>
      </c>
      <c r="I138" s="168"/>
      <c r="J138" s="169">
        <f t="shared" si="16"/>
        <v>0</v>
      </c>
      <c r="K138" s="169">
        <f>J138*F138</f>
        <v>0</v>
      </c>
      <c r="L138" s="170" t="s">
        <v>52</v>
      </c>
      <c r="M138" s="171"/>
      <c r="N138" s="172"/>
      <c r="O138" s="170">
        <f t="shared" si="18"/>
        <v>0</v>
      </c>
      <c r="P138" s="170">
        <f t="shared" si="20"/>
        <v>0</v>
      </c>
      <c r="Q138" s="169">
        <f t="shared" si="21"/>
        <v>0</v>
      </c>
    </row>
    <row r="139" s="143" customFormat="1" ht="25.25" customHeight="1" spans="1:17">
      <c r="A139" s="163"/>
      <c r="B139" s="173" t="s">
        <v>155</v>
      </c>
      <c r="C139" s="155" t="s">
        <v>156</v>
      </c>
      <c r="D139" s="156" t="s">
        <v>34</v>
      </c>
      <c r="E139" s="156">
        <v>6</v>
      </c>
      <c r="F139" s="157">
        <v>68682</v>
      </c>
      <c r="G139" s="158" t="s">
        <v>35</v>
      </c>
      <c r="H139" s="158">
        <v>18.74</v>
      </c>
      <c r="I139" s="168"/>
      <c r="J139" s="169">
        <f t="shared" si="16"/>
        <v>0</v>
      </c>
      <c r="K139" s="169">
        <f>J139*F139</f>
        <v>0</v>
      </c>
      <c r="L139" s="170" t="s">
        <v>36</v>
      </c>
      <c r="M139" s="171">
        <v>60.66</v>
      </c>
      <c r="N139" s="172"/>
      <c r="O139" s="170">
        <f t="shared" si="18"/>
        <v>0</v>
      </c>
      <c r="P139" s="170">
        <f t="shared" si="20"/>
        <v>0</v>
      </c>
      <c r="Q139" s="169">
        <f t="shared" si="21"/>
        <v>0</v>
      </c>
    </row>
    <row r="140" s="143" customFormat="1" ht="25.25" customHeight="1" spans="1:17">
      <c r="A140" s="174"/>
      <c r="B140" s="173" t="s">
        <v>157</v>
      </c>
      <c r="C140" s="155" t="s">
        <v>41</v>
      </c>
      <c r="D140" s="156" t="s">
        <v>34</v>
      </c>
      <c r="E140" s="156">
        <v>6</v>
      </c>
      <c r="F140" s="157">
        <v>31817</v>
      </c>
      <c r="G140" s="158" t="s">
        <v>35</v>
      </c>
      <c r="H140" s="158">
        <v>32.66</v>
      </c>
      <c r="I140" s="168"/>
      <c r="J140" s="169">
        <f t="shared" si="16"/>
        <v>0</v>
      </c>
      <c r="K140" s="169">
        <f>J140*F140</f>
        <v>0</v>
      </c>
      <c r="L140" s="170" t="s">
        <v>36</v>
      </c>
      <c r="M140" s="171">
        <v>101.72</v>
      </c>
      <c r="N140" s="172"/>
      <c r="O140" s="170">
        <f t="shared" si="18"/>
        <v>0</v>
      </c>
      <c r="P140" s="170">
        <f t="shared" si="20"/>
        <v>0</v>
      </c>
      <c r="Q140" s="169">
        <f t="shared" si="21"/>
        <v>0</v>
      </c>
    </row>
    <row r="141" s="143" customFormat="1" ht="25.25" customHeight="1" spans="1:17">
      <c r="A141" s="174"/>
      <c r="B141" s="156" t="s">
        <v>95</v>
      </c>
      <c r="C141" s="156" t="s">
        <v>41</v>
      </c>
      <c r="D141" s="156" t="s">
        <v>34</v>
      </c>
      <c r="E141" s="156">
        <v>6</v>
      </c>
      <c r="F141" s="157">
        <v>61762</v>
      </c>
      <c r="G141" s="158" t="s">
        <v>35</v>
      </c>
      <c r="H141" s="158">
        <v>18.96</v>
      </c>
      <c r="I141" s="168"/>
      <c r="J141" s="169">
        <f t="shared" si="16"/>
        <v>0</v>
      </c>
      <c r="K141" s="169">
        <f>J141*F141</f>
        <v>0</v>
      </c>
      <c r="L141" s="170" t="s">
        <v>36</v>
      </c>
      <c r="M141" s="171">
        <v>68.5</v>
      </c>
      <c r="N141" s="172"/>
      <c r="O141" s="170">
        <f t="shared" si="18"/>
        <v>0</v>
      </c>
      <c r="P141" s="170">
        <f t="shared" si="20"/>
        <v>0</v>
      </c>
      <c r="Q141" s="169">
        <f t="shared" si="21"/>
        <v>0</v>
      </c>
    </row>
    <row r="142" s="143" customFormat="1" ht="25.25" customHeight="1" spans="1:17">
      <c r="A142" s="175"/>
      <c r="B142" s="176" t="s">
        <v>158</v>
      </c>
      <c r="C142" s="177"/>
      <c r="D142" s="177"/>
      <c r="E142" s="178"/>
      <c r="F142" s="179">
        <v>1398996</v>
      </c>
      <c r="G142" s="158"/>
      <c r="H142" s="180"/>
      <c r="I142" s="158"/>
      <c r="J142" s="158"/>
      <c r="K142" s="169"/>
      <c r="L142" s="183"/>
      <c r="M142" s="183"/>
      <c r="N142" s="183"/>
      <c r="O142" s="183"/>
      <c r="P142" s="170"/>
      <c r="Q142" s="169">
        <f>SUM(Q5:Q141)</f>
        <v>0</v>
      </c>
    </row>
    <row r="143" s="143" customFormat="1" ht="25.25" customHeight="1" spans="1:17">
      <c r="A143" s="181" t="s">
        <v>159</v>
      </c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</row>
    <row r="144" spans="1:17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1:17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1:17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1:17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1:17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1:17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1:17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1:17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ht="111" customHeight="1" spans="1:17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</sheetData>
  <sheetProtection algorithmName="SHA-512" hashValue="cbIObWOHOnAB0xUkKPDbAmzlC23fUufH+gUAo4z7+rvax0yoP6ZDZjZZnk2fpWIYhy1gDbu5XagFgHHwz/v0DA==" saltValue="oJ+PKpSjR2gboelj1NWYmw==" spinCount="100000" sheet="1" objects="1"/>
  <autoFilter xmlns:etc="http://www.wps.cn/officeDocument/2017/etCustomData" ref="A1:Q152" etc:filterBottomFollowUsedRange="0">
    <extLst/>
  </autoFilter>
  <mergeCells count="57">
    <mergeCell ref="A1:Q1"/>
    <mergeCell ref="G2:P2"/>
    <mergeCell ref="G3:K3"/>
    <mergeCell ref="L3:P3"/>
    <mergeCell ref="B142:E142"/>
    <mergeCell ref="A2:A4"/>
    <mergeCell ref="A5:A41"/>
    <mergeCell ref="A42:A141"/>
    <mergeCell ref="B2:B4"/>
    <mergeCell ref="B5:B11"/>
    <mergeCell ref="B12:B23"/>
    <mergeCell ref="B24:B26"/>
    <mergeCell ref="B27:B28"/>
    <mergeCell ref="B29:B33"/>
    <mergeCell ref="B35:B36"/>
    <mergeCell ref="B37:B38"/>
    <mergeCell ref="B39:B41"/>
    <mergeCell ref="B42:B43"/>
    <mergeCell ref="B46:B47"/>
    <mergeCell ref="B49:B53"/>
    <mergeCell ref="B54:B55"/>
    <mergeCell ref="B56:B57"/>
    <mergeCell ref="B58:B59"/>
    <mergeCell ref="B61:B62"/>
    <mergeCell ref="B63:B64"/>
    <mergeCell ref="B66:B67"/>
    <mergeCell ref="B76:B82"/>
    <mergeCell ref="B83:B86"/>
    <mergeCell ref="B87:B88"/>
    <mergeCell ref="B89:B92"/>
    <mergeCell ref="B93:B95"/>
    <mergeCell ref="B96:B97"/>
    <mergeCell ref="B105:B106"/>
    <mergeCell ref="B110:B111"/>
    <mergeCell ref="B117:B118"/>
    <mergeCell ref="B119:B120"/>
    <mergeCell ref="B128:B129"/>
    <mergeCell ref="B132:B133"/>
    <mergeCell ref="C2:C4"/>
    <mergeCell ref="C46:C47"/>
    <mergeCell ref="C49:C50"/>
    <mergeCell ref="C52:C53"/>
    <mergeCell ref="C54:C55"/>
    <mergeCell ref="C56:C57"/>
    <mergeCell ref="C58:C59"/>
    <mergeCell ref="C61:C62"/>
    <mergeCell ref="C63:C64"/>
    <mergeCell ref="C66:C67"/>
    <mergeCell ref="C77:C78"/>
    <mergeCell ref="C79:C80"/>
    <mergeCell ref="C81:C82"/>
    <mergeCell ref="C105:C106"/>
    <mergeCell ref="D2:D4"/>
    <mergeCell ref="E2:E4"/>
    <mergeCell ref="F3:F4"/>
    <mergeCell ref="Q2:Q4"/>
    <mergeCell ref="A143:Q152"/>
  </mergeCells>
  <pageMargins left="0.7" right="0.7" top="0.75" bottom="0.75" header="0.3" footer="0.3"/>
  <pageSetup paperSize="9" scale="6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4"/>
  <sheetViews>
    <sheetView zoomScale="85" zoomScaleNormal="85" workbookViewId="0">
      <selection activeCell="M3" sqref="M3"/>
    </sheetView>
  </sheetViews>
  <sheetFormatPr defaultColWidth="9" defaultRowHeight="30.65" customHeight="1"/>
  <cols>
    <col min="1" max="1" width="25.9074074074074" customWidth="1"/>
    <col min="2" max="2" width="11.6296296296296" customWidth="1"/>
    <col min="3" max="3" width="18.9074074074074" customWidth="1"/>
    <col min="4" max="7" width="9.62962962962963" customWidth="1"/>
    <col min="8" max="8" width="13.5462962962963" customWidth="1"/>
    <col min="9" max="9" width="16.0833333333333" customWidth="1"/>
    <col min="10" max="10" width="11" customWidth="1"/>
    <col min="11" max="11" width="11.7222222222222" style="123" customWidth="1"/>
    <col min="12" max="12" width="17.1111111111111" style="123" customWidth="1"/>
    <col min="13" max="13" width="18.7777777777778" style="123" customWidth="1"/>
    <col min="14" max="14" width="15.3333333333333" style="123" hidden="1" customWidth="1"/>
    <col min="15" max="15" width="11.7222222222222" style="123" customWidth="1"/>
    <col min="16" max="16" width="9" customWidth="1"/>
    <col min="17" max="17" width="13.0925925925926" customWidth="1"/>
  </cols>
  <sheetData>
    <row r="1" customHeight="1" spans="1:17">
      <c r="A1" s="139" t="s">
        <v>160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37"/>
      <c r="Q1" s="37"/>
    </row>
    <row r="2" customHeight="1" spans="1:17">
      <c r="A2" s="13" t="s">
        <v>161</v>
      </c>
      <c r="B2" s="13" t="s">
        <v>162</v>
      </c>
      <c r="C2" s="13"/>
      <c r="D2" s="43" t="s">
        <v>163</v>
      </c>
      <c r="E2" s="43" t="s">
        <v>164</v>
      </c>
      <c r="F2" s="43" t="s">
        <v>165</v>
      </c>
      <c r="G2" s="43" t="s">
        <v>18</v>
      </c>
      <c r="H2" s="43" t="s">
        <v>166</v>
      </c>
      <c r="I2" s="43" t="s">
        <v>167</v>
      </c>
      <c r="J2" s="68" t="s">
        <v>168</v>
      </c>
      <c r="K2" s="45" t="s">
        <v>169</v>
      </c>
      <c r="L2" s="101" t="s">
        <v>170</v>
      </c>
      <c r="M2" s="101" t="s">
        <v>171</v>
      </c>
      <c r="N2" s="101" t="s">
        <v>171</v>
      </c>
      <c r="O2" s="101" t="s">
        <v>172</v>
      </c>
      <c r="P2" s="37"/>
      <c r="Q2" s="37"/>
    </row>
    <row r="3" customHeight="1" spans="1:17">
      <c r="A3" s="13"/>
      <c r="B3" s="125" t="s">
        <v>173</v>
      </c>
      <c r="C3" s="125" t="s">
        <v>174</v>
      </c>
      <c r="D3" s="60">
        <v>0.5</v>
      </c>
      <c r="E3" s="60">
        <v>0.31</v>
      </c>
      <c r="F3" s="60">
        <f t="shared" ref="F3:F66" si="0">D3+E3</f>
        <v>0.81</v>
      </c>
      <c r="G3" s="60" t="s">
        <v>175</v>
      </c>
      <c r="H3" s="60" t="s">
        <v>176</v>
      </c>
      <c r="I3" s="60" t="s">
        <v>177</v>
      </c>
      <c r="J3" s="67">
        <v>192</v>
      </c>
      <c r="K3" s="13">
        <v>281</v>
      </c>
      <c r="L3" s="140">
        <v>0.11</v>
      </c>
      <c r="M3" s="141"/>
      <c r="N3" s="99">
        <f>IF(ROUND(M3,2)&gt;L3,"",ROUND(M3,2))</f>
        <v>0</v>
      </c>
      <c r="O3" s="99">
        <f>K3*N3</f>
        <v>0</v>
      </c>
      <c r="P3" s="37"/>
      <c r="Q3" s="37"/>
    </row>
    <row r="4" customHeight="1" spans="1:17">
      <c r="A4" s="13"/>
      <c r="B4" s="125" t="s">
        <v>173</v>
      </c>
      <c r="C4" s="125" t="s">
        <v>178</v>
      </c>
      <c r="D4" s="60">
        <v>1</v>
      </c>
      <c r="E4" s="60">
        <v>0.31</v>
      </c>
      <c r="F4" s="60">
        <f t="shared" si="0"/>
        <v>1.31</v>
      </c>
      <c r="G4" s="60" t="s">
        <v>175</v>
      </c>
      <c r="H4" s="60" t="s">
        <v>176</v>
      </c>
      <c r="I4" s="60" t="s">
        <v>177</v>
      </c>
      <c r="J4" s="67">
        <v>192</v>
      </c>
      <c r="K4" s="13">
        <v>281</v>
      </c>
      <c r="L4" s="140">
        <v>0.18</v>
      </c>
      <c r="M4" s="141"/>
      <c r="N4" s="99">
        <f t="shared" ref="N4:N35" si="1">IF(ROUND(M4,2)&gt;L4,"",ROUND(M4,2))</f>
        <v>0</v>
      </c>
      <c r="O4" s="99">
        <f t="shared" ref="O4:O35" si="2">K4*N4</f>
        <v>0</v>
      </c>
      <c r="P4" s="37"/>
      <c r="Q4" s="37"/>
    </row>
    <row r="5" customHeight="1" spans="1:17">
      <c r="A5" s="13"/>
      <c r="B5" s="125" t="s">
        <v>173</v>
      </c>
      <c r="C5" s="125" t="s">
        <v>179</v>
      </c>
      <c r="D5" s="60">
        <v>1.05</v>
      </c>
      <c r="E5" s="60">
        <v>0.31</v>
      </c>
      <c r="F5" s="60">
        <f t="shared" si="0"/>
        <v>1.36</v>
      </c>
      <c r="G5" s="60" t="s">
        <v>175</v>
      </c>
      <c r="H5" s="60" t="s">
        <v>176</v>
      </c>
      <c r="I5" s="60" t="s">
        <v>177</v>
      </c>
      <c r="J5" s="67">
        <v>192</v>
      </c>
      <c r="K5" s="13">
        <v>281</v>
      </c>
      <c r="L5" s="140">
        <v>0.19</v>
      </c>
      <c r="M5" s="141"/>
      <c r="N5" s="99">
        <f t="shared" si="1"/>
        <v>0</v>
      </c>
      <c r="O5" s="99">
        <f t="shared" si="2"/>
        <v>0</v>
      </c>
      <c r="P5" s="37"/>
      <c r="Q5" s="37"/>
    </row>
    <row r="6" customHeight="1" spans="1:17">
      <c r="A6" s="13"/>
      <c r="B6" s="125" t="s">
        <v>173</v>
      </c>
      <c r="C6" s="125" t="s">
        <v>180</v>
      </c>
      <c r="D6" s="60">
        <v>1.05</v>
      </c>
      <c r="E6" s="60">
        <v>0.31</v>
      </c>
      <c r="F6" s="60">
        <f t="shared" si="0"/>
        <v>1.36</v>
      </c>
      <c r="G6" s="60" t="s">
        <v>175</v>
      </c>
      <c r="H6" s="60" t="s">
        <v>176</v>
      </c>
      <c r="I6" s="60" t="s">
        <v>177</v>
      </c>
      <c r="J6" s="67">
        <v>192</v>
      </c>
      <c r="K6" s="13">
        <v>281</v>
      </c>
      <c r="L6" s="140">
        <v>0.19</v>
      </c>
      <c r="M6" s="141"/>
      <c r="N6" s="99">
        <f t="shared" si="1"/>
        <v>0</v>
      </c>
      <c r="O6" s="99">
        <f t="shared" si="2"/>
        <v>0</v>
      </c>
      <c r="P6" s="37"/>
      <c r="Q6" s="37"/>
    </row>
    <row r="7" customHeight="1" spans="1:17">
      <c r="A7" s="13"/>
      <c r="B7" s="125" t="s">
        <v>173</v>
      </c>
      <c r="C7" s="125" t="s">
        <v>181</v>
      </c>
      <c r="D7" s="60">
        <v>1.05</v>
      </c>
      <c r="E7" s="60">
        <v>0.31</v>
      </c>
      <c r="F7" s="60">
        <f t="shared" si="0"/>
        <v>1.36</v>
      </c>
      <c r="G7" s="60" t="s">
        <v>175</v>
      </c>
      <c r="H7" s="60" t="s">
        <v>176</v>
      </c>
      <c r="I7" s="60" t="s">
        <v>177</v>
      </c>
      <c r="J7" s="67">
        <v>192</v>
      </c>
      <c r="K7" s="13">
        <v>281</v>
      </c>
      <c r="L7" s="140">
        <v>0.19</v>
      </c>
      <c r="M7" s="141"/>
      <c r="N7" s="99">
        <f t="shared" si="1"/>
        <v>0</v>
      </c>
      <c r="O7" s="99">
        <f t="shared" si="2"/>
        <v>0</v>
      </c>
      <c r="P7" s="37"/>
      <c r="Q7" s="37"/>
    </row>
    <row r="8" customHeight="1" spans="1:17">
      <c r="A8" s="13"/>
      <c r="B8" s="125" t="s">
        <v>173</v>
      </c>
      <c r="C8" s="125" t="s">
        <v>182</v>
      </c>
      <c r="D8" s="60">
        <v>1</v>
      </c>
      <c r="E8" s="60">
        <v>0.31</v>
      </c>
      <c r="F8" s="60">
        <f t="shared" si="0"/>
        <v>1.31</v>
      </c>
      <c r="G8" s="60" t="s">
        <v>175</v>
      </c>
      <c r="H8" s="60" t="s">
        <v>176</v>
      </c>
      <c r="I8" s="60" t="s">
        <v>177</v>
      </c>
      <c r="J8" s="67">
        <v>192</v>
      </c>
      <c r="K8" s="13">
        <v>281</v>
      </c>
      <c r="L8" s="140">
        <v>0.18</v>
      </c>
      <c r="M8" s="141"/>
      <c r="N8" s="99">
        <f t="shared" si="1"/>
        <v>0</v>
      </c>
      <c r="O8" s="99">
        <f t="shared" si="2"/>
        <v>0</v>
      </c>
      <c r="P8" s="37"/>
      <c r="Q8" s="37"/>
    </row>
    <row r="9" customHeight="1" spans="1:17">
      <c r="A9" s="13"/>
      <c r="B9" s="125" t="s">
        <v>173</v>
      </c>
      <c r="C9" s="125" t="s">
        <v>183</v>
      </c>
      <c r="D9" s="60">
        <f>VLOOKUP(C9,'[1]Sheet1 (2)'!$B:$C,2,0)</f>
        <v>0.808</v>
      </c>
      <c r="E9" s="60">
        <v>0.31</v>
      </c>
      <c r="F9" s="60">
        <f t="shared" si="0"/>
        <v>1.118</v>
      </c>
      <c r="G9" s="60" t="s">
        <v>175</v>
      </c>
      <c r="H9" s="60" t="s">
        <v>176</v>
      </c>
      <c r="I9" s="60" t="s">
        <v>177</v>
      </c>
      <c r="J9" s="67">
        <v>192</v>
      </c>
      <c r="K9" s="13">
        <v>57083</v>
      </c>
      <c r="L9" s="140">
        <v>0.16</v>
      </c>
      <c r="M9" s="141"/>
      <c r="N9" s="99">
        <f t="shared" si="1"/>
        <v>0</v>
      </c>
      <c r="O9" s="99">
        <f t="shared" si="2"/>
        <v>0</v>
      </c>
      <c r="P9" s="37"/>
      <c r="Q9" s="37"/>
    </row>
    <row r="10" customHeight="1" spans="1:17">
      <c r="A10" s="13"/>
      <c r="B10" s="125" t="s">
        <v>173</v>
      </c>
      <c r="C10" s="125" t="s">
        <v>184</v>
      </c>
      <c r="D10" s="60">
        <f>VLOOKUP(C10,'[1]Sheet1 (2)'!$B:$C,2,0)</f>
        <v>0.65</v>
      </c>
      <c r="E10" s="60">
        <v>0.31</v>
      </c>
      <c r="F10" s="60">
        <f t="shared" si="0"/>
        <v>0.96</v>
      </c>
      <c r="G10" s="60" t="s">
        <v>175</v>
      </c>
      <c r="H10" s="60" t="s">
        <v>176</v>
      </c>
      <c r="I10" s="60" t="s">
        <v>177</v>
      </c>
      <c r="J10" s="67">
        <v>192</v>
      </c>
      <c r="K10" s="13">
        <v>225862</v>
      </c>
      <c r="L10" s="140">
        <v>0.13</v>
      </c>
      <c r="M10" s="141"/>
      <c r="N10" s="99">
        <f t="shared" si="1"/>
        <v>0</v>
      </c>
      <c r="O10" s="99">
        <f t="shared" si="2"/>
        <v>0</v>
      </c>
      <c r="P10" s="37"/>
      <c r="Q10" s="37"/>
    </row>
    <row r="11" customHeight="1" spans="1:17">
      <c r="A11" s="13"/>
      <c r="B11" s="125" t="s">
        <v>173</v>
      </c>
      <c r="C11" s="125" t="s">
        <v>185</v>
      </c>
      <c r="D11" s="60">
        <f>VLOOKUP(C11,'[1]Sheet1 (2)'!$B:$C,2,0)</f>
        <v>0.669</v>
      </c>
      <c r="E11" s="60">
        <v>0.31</v>
      </c>
      <c r="F11" s="60">
        <f t="shared" si="0"/>
        <v>0.979</v>
      </c>
      <c r="G11" s="60" t="s">
        <v>175</v>
      </c>
      <c r="H11" s="60" t="s">
        <v>176</v>
      </c>
      <c r="I11" s="60" t="s">
        <v>177</v>
      </c>
      <c r="J11" s="67">
        <v>192</v>
      </c>
      <c r="K11" s="13">
        <v>495405</v>
      </c>
      <c r="L11" s="140">
        <v>0.14</v>
      </c>
      <c r="M11" s="141"/>
      <c r="N11" s="99">
        <f t="shared" si="1"/>
        <v>0</v>
      </c>
      <c r="O11" s="99">
        <f t="shared" si="2"/>
        <v>0</v>
      </c>
      <c r="P11" s="37"/>
      <c r="Q11" s="37"/>
    </row>
    <row r="12" customHeight="1" spans="1:17">
      <c r="A12" s="13"/>
      <c r="B12" s="125" t="s">
        <v>186</v>
      </c>
      <c r="C12" s="125" t="s">
        <v>187</v>
      </c>
      <c r="D12" s="60">
        <v>1.61</v>
      </c>
      <c r="E12" s="60">
        <v>0.45</v>
      </c>
      <c r="F12" s="60">
        <f t="shared" si="0"/>
        <v>2.06</v>
      </c>
      <c r="G12" s="60" t="s">
        <v>175</v>
      </c>
      <c r="H12" s="60" t="s">
        <v>176</v>
      </c>
      <c r="I12" s="60" t="s">
        <v>188</v>
      </c>
      <c r="J12" s="67">
        <v>224</v>
      </c>
      <c r="K12" s="13">
        <v>281</v>
      </c>
      <c r="L12" s="140">
        <v>0.28</v>
      </c>
      <c r="M12" s="141"/>
      <c r="N12" s="99">
        <f t="shared" si="1"/>
        <v>0</v>
      </c>
      <c r="O12" s="99">
        <f t="shared" si="2"/>
        <v>0</v>
      </c>
      <c r="P12" s="37"/>
      <c r="Q12" s="37"/>
    </row>
    <row r="13" customHeight="1" spans="1:17">
      <c r="A13" s="13"/>
      <c r="B13" s="125" t="s">
        <v>186</v>
      </c>
      <c r="C13" s="125" t="s">
        <v>189</v>
      </c>
      <c r="D13" s="60">
        <v>1.55</v>
      </c>
      <c r="E13" s="60">
        <v>0.45</v>
      </c>
      <c r="F13" s="60">
        <f t="shared" si="0"/>
        <v>2</v>
      </c>
      <c r="G13" s="60" t="s">
        <v>175</v>
      </c>
      <c r="H13" s="60" t="s">
        <v>176</v>
      </c>
      <c r="I13" s="60" t="s">
        <v>188</v>
      </c>
      <c r="J13" s="67">
        <v>224</v>
      </c>
      <c r="K13" s="13">
        <v>947</v>
      </c>
      <c r="L13" s="140">
        <v>0.28</v>
      </c>
      <c r="M13" s="141"/>
      <c r="N13" s="99">
        <f t="shared" si="1"/>
        <v>0</v>
      </c>
      <c r="O13" s="99">
        <f t="shared" si="2"/>
        <v>0</v>
      </c>
      <c r="P13" s="37"/>
      <c r="Q13" s="37"/>
    </row>
    <row r="14" customHeight="1" spans="1:17">
      <c r="A14" s="13"/>
      <c r="B14" s="125" t="s">
        <v>186</v>
      </c>
      <c r="C14" s="125" t="s">
        <v>190</v>
      </c>
      <c r="D14" s="60">
        <v>1.5</v>
      </c>
      <c r="E14" s="60">
        <v>0.44</v>
      </c>
      <c r="F14" s="60">
        <f t="shared" si="0"/>
        <v>1.94</v>
      </c>
      <c r="G14" s="60" t="s">
        <v>175</v>
      </c>
      <c r="H14" s="60" t="s">
        <v>176</v>
      </c>
      <c r="I14" s="60" t="s">
        <v>188</v>
      </c>
      <c r="J14" s="67">
        <v>224</v>
      </c>
      <c r="K14" s="13">
        <v>281</v>
      </c>
      <c r="L14" s="140">
        <v>0.27</v>
      </c>
      <c r="M14" s="141"/>
      <c r="N14" s="99">
        <f t="shared" si="1"/>
        <v>0</v>
      </c>
      <c r="O14" s="99">
        <f t="shared" si="2"/>
        <v>0</v>
      </c>
      <c r="P14" s="37"/>
      <c r="Q14" s="37"/>
    </row>
    <row r="15" customHeight="1" spans="1:17">
      <c r="A15" s="13"/>
      <c r="B15" s="125" t="s">
        <v>186</v>
      </c>
      <c r="C15" s="125" t="s">
        <v>191</v>
      </c>
      <c r="D15" s="60">
        <v>1.6</v>
      </c>
      <c r="E15" s="60">
        <v>0.44</v>
      </c>
      <c r="F15" s="60">
        <f t="shared" si="0"/>
        <v>2.04</v>
      </c>
      <c r="G15" s="60" t="s">
        <v>175</v>
      </c>
      <c r="H15" s="60" t="s">
        <v>176</v>
      </c>
      <c r="I15" s="60" t="s">
        <v>188</v>
      </c>
      <c r="J15" s="67">
        <v>224</v>
      </c>
      <c r="K15" s="13">
        <v>867865</v>
      </c>
      <c r="L15" s="140">
        <v>0.29</v>
      </c>
      <c r="M15" s="141"/>
      <c r="N15" s="99">
        <f t="shared" si="1"/>
        <v>0</v>
      </c>
      <c r="O15" s="99">
        <f t="shared" si="2"/>
        <v>0</v>
      </c>
      <c r="P15" s="37"/>
      <c r="Q15" s="37"/>
    </row>
    <row r="16" customHeight="1" spans="1:17">
      <c r="A16" s="13"/>
      <c r="B16" s="125" t="s">
        <v>186</v>
      </c>
      <c r="C16" s="125" t="s">
        <v>192</v>
      </c>
      <c r="D16" s="60">
        <v>1.582</v>
      </c>
      <c r="E16" s="60">
        <v>0.45</v>
      </c>
      <c r="F16" s="60">
        <f t="shared" si="0"/>
        <v>2.032</v>
      </c>
      <c r="G16" s="60" t="s">
        <v>175</v>
      </c>
      <c r="H16" s="60" t="s">
        <v>176</v>
      </c>
      <c r="I16" s="60" t="s">
        <v>188</v>
      </c>
      <c r="J16" s="67">
        <v>224</v>
      </c>
      <c r="K16" s="13">
        <v>281</v>
      </c>
      <c r="L16" s="140">
        <v>0.28</v>
      </c>
      <c r="M16" s="141"/>
      <c r="N16" s="99">
        <f t="shared" si="1"/>
        <v>0</v>
      </c>
      <c r="O16" s="99">
        <f t="shared" si="2"/>
        <v>0</v>
      </c>
      <c r="P16" s="37"/>
      <c r="Q16" s="37"/>
    </row>
    <row r="17" customHeight="1" spans="1:17">
      <c r="A17" s="13"/>
      <c r="B17" s="125" t="s">
        <v>186</v>
      </c>
      <c r="C17" s="125" t="s">
        <v>193</v>
      </c>
      <c r="D17" s="60">
        <v>1.55</v>
      </c>
      <c r="E17" s="60">
        <v>0.45</v>
      </c>
      <c r="F17" s="60">
        <f t="shared" si="0"/>
        <v>2</v>
      </c>
      <c r="G17" s="60" t="s">
        <v>175</v>
      </c>
      <c r="H17" s="60" t="s">
        <v>176</v>
      </c>
      <c r="I17" s="60" t="s">
        <v>188</v>
      </c>
      <c r="J17" s="67">
        <v>224</v>
      </c>
      <c r="K17" s="13">
        <v>281</v>
      </c>
      <c r="L17" s="140">
        <v>0.28</v>
      </c>
      <c r="M17" s="141"/>
      <c r="N17" s="99">
        <f t="shared" si="1"/>
        <v>0</v>
      </c>
      <c r="O17" s="99">
        <f t="shared" si="2"/>
        <v>0</v>
      </c>
      <c r="P17" s="37"/>
      <c r="Q17" s="37"/>
    </row>
    <row r="18" customHeight="1" spans="1:17">
      <c r="A18" s="13"/>
      <c r="B18" s="125" t="s">
        <v>194</v>
      </c>
      <c r="C18" s="125" t="s">
        <v>195</v>
      </c>
      <c r="D18" s="60">
        <v>1.05</v>
      </c>
      <c r="E18" s="60">
        <v>0.49</v>
      </c>
      <c r="F18" s="60">
        <f t="shared" si="0"/>
        <v>1.54</v>
      </c>
      <c r="G18" s="60" t="s">
        <v>175</v>
      </c>
      <c r="H18" s="60" t="s">
        <v>176</v>
      </c>
      <c r="I18" s="60" t="s">
        <v>196</v>
      </c>
      <c r="J18" s="67">
        <v>224</v>
      </c>
      <c r="K18" s="13">
        <v>252540</v>
      </c>
      <c r="L18" s="140">
        <v>0.22</v>
      </c>
      <c r="M18" s="141"/>
      <c r="N18" s="99">
        <f t="shared" si="1"/>
        <v>0</v>
      </c>
      <c r="O18" s="99">
        <f t="shared" si="2"/>
        <v>0</v>
      </c>
      <c r="P18" s="37"/>
      <c r="Q18" s="37"/>
    </row>
    <row r="19" customHeight="1" spans="1:17">
      <c r="A19" s="13"/>
      <c r="B19" s="125" t="s">
        <v>194</v>
      </c>
      <c r="C19" s="125" t="s">
        <v>197</v>
      </c>
      <c r="D19" s="60">
        <v>1.2</v>
      </c>
      <c r="E19" s="60">
        <v>0.49</v>
      </c>
      <c r="F19" s="60">
        <f t="shared" si="0"/>
        <v>1.69</v>
      </c>
      <c r="G19" s="60" t="s">
        <v>175</v>
      </c>
      <c r="H19" s="60" t="s">
        <v>176</v>
      </c>
      <c r="I19" s="60" t="s">
        <v>196</v>
      </c>
      <c r="J19" s="67">
        <v>224</v>
      </c>
      <c r="K19" s="13">
        <v>89087</v>
      </c>
      <c r="L19" s="140">
        <v>0.24</v>
      </c>
      <c r="M19" s="141"/>
      <c r="N19" s="99">
        <f t="shared" si="1"/>
        <v>0</v>
      </c>
      <c r="O19" s="99">
        <f t="shared" si="2"/>
        <v>0</v>
      </c>
      <c r="P19" s="37"/>
      <c r="Q19" s="37"/>
    </row>
    <row r="20" customHeight="1" spans="1:17">
      <c r="A20" s="13"/>
      <c r="B20" s="125" t="s">
        <v>194</v>
      </c>
      <c r="C20" s="125" t="s">
        <v>198</v>
      </c>
      <c r="D20" s="60">
        <v>1.05</v>
      </c>
      <c r="E20" s="60">
        <v>0.48</v>
      </c>
      <c r="F20" s="60">
        <f t="shared" si="0"/>
        <v>1.53</v>
      </c>
      <c r="G20" s="60" t="s">
        <v>175</v>
      </c>
      <c r="H20" s="60" t="s">
        <v>176</v>
      </c>
      <c r="I20" s="60" t="s">
        <v>196</v>
      </c>
      <c r="J20" s="67">
        <v>224</v>
      </c>
      <c r="K20" s="13">
        <v>708107</v>
      </c>
      <c r="L20" s="140">
        <v>0.21</v>
      </c>
      <c r="M20" s="141"/>
      <c r="N20" s="99">
        <f t="shared" si="1"/>
        <v>0</v>
      </c>
      <c r="O20" s="99">
        <f t="shared" si="2"/>
        <v>0</v>
      </c>
      <c r="P20" s="37"/>
      <c r="Q20" s="37"/>
    </row>
    <row r="21" customHeight="1" spans="1:17">
      <c r="A21" s="13"/>
      <c r="B21" s="125" t="s">
        <v>194</v>
      </c>
      <c r="C21" s="125" t="s">
        <v>199</v>
      </c>
      <c r="D21" s="60">
        <v>1.4</v>
      </c>
      <c r="E21" s="60">
        <v>0.48</v>
      </c>
      <c r="F21" s="60">
        <f t="shared" si="0"/>
        <v>1.88</v>
      </c>
      <c r="G21" s="60" t="s">
        <v>175</v>
      </c>
      <c r="H21" s="60" t="s">
        <v>176</v>
      </c>
      <c r="I21" s="60" t="s">
        <v>196</v>
      </c>
      <c r="J21" s="67">
        <v>224</v>
      </c>
      <c r="K21" s="13">
        <v>947</v>
      </c>
      <c r="L21" s="140">
        <v>0.26</v>
      </c>
      <c r="M21" s="141"/>
      <c r="N21" s="99">
        <f t="shared" si="1"/>
        <v>0</v>
      </c>
      <c r="O21" s="99">
        <f t="shared" si="2"/>
        <v>0</v>
      </c>
      <c r="P21" s="37"/>
      <c r="Q21" s="37"/>
    </row>
    <row r="22" customHeight="1" spans="1:17">
      <c r="A22" s="13"/>
      <c r="B22" s="125" t="s">
        <v>173</v>
      </c>
      <c r="C22" s="125" t="s">
        <v>200</v>
      </c>
      <c r="D22" s="60">
        <v>0.5</v>
      </c>
      <c r="E22" s="60">
        <v>0.31</v>
      </c>
      <c r="F22" s="60">
        <f t="shared" si="0"/>
        <v>0.81</v>
      </c>
      <c r="G22" s="60" t="s">
        <v>175</v>
      </c>
      <c r="H22" s="60" t="s">
        <v>176</v>
      </c>
      <c r="I22" s="60" t="s">
        <v>177</v>
      </c>
      <c r="J22" s="67">
        <v>192</v>
      </c>
      <c r="K22" s="13">
        <v>281</v>
      </c>
      <c r="L22" s="140">
        <v>0.11</v>
      </c>
      <c r="M22" s="141"/>
      <c r="N22" s="99">
        <f t="shared" si="1"/>
        <v>0</v>
      </c>
      <c r="O22" s="99">
        <f t="shared" si="2"/>
        <v>0</v>
      </c>
      <c r="P22" s="37"/>
      <c r="Q22" s="37"/>
    </row>
    <row r="23" customHeight="1" spans="1:17">
      <c r="A23" s="13"/>
      <c r="B23" s="125" t="s">
        <v>173</v>
      </c>
      <c r="C23" s="125" t="s">
        <v>201</v>
      </c>
      <c r="D23" s="60">
        <v>1.03</v>
      </c>
      <c r="E23" s="60">
        <v>0.31</v>
      </c>
      <c r="F23" s="60">
        <f t="shared" si="0"/>
        <v>1.34</v>
      </c>
      <c r="G23" s="60" t="s">
        <v>175</v>
      </c>
      <c r="H23" s="60" t="s">
        <v>176</v>
      </c>
      <c r="I23" s="60" t="s">
        <v>177</v>
      </c>
      <c r="J23" s="67">
        <v>192</v>
      </c>
      <c r="K23" s="13">
        <v>281</v>
      </c>
      <c r="L23" s="140">
        <v>0.19</v>
      </c>
      <c r="M23" s="141"/>
      <c r="N23" s="99">
        <f t="shared" si="1"/>
        <v>0</v>
      </c>
      <c r="O23" s="99">
        <f t="shared" si="2"/>
        <v>0</v>
      </c>
      <c r="P23" s="37"/>
      <c r="Q23" s="37"/>
    </row>
    <row r="24" customHeight="1" spans="1:17">
      <c r="A24" s="13"/>
      <c r="B24" s="125" t="s">
        <v>186</v>
      </c>
      <c r="C24" s="125" t="s">
        <v>202</v>
      </c>
      <c r="D24" s="60">
        <v>1.61</v>
      </c>
      <c r="E24" s="60">
        <v>0.45</v>
      </c>
      <c r="F24" s="60">
        <f t="shared" si="0"/>
        <v>2.06</v>
      </c>
      <c r="G24" s="60" t="s">
        <v>175</v>
      </c>
      <c r="H24" s="60" t="s">
        <v>176</v>
      </c>
      <c r="I24" s="60" t="s">
        <v>188</v>
      </c>
      <c r="J24" s="67">
        <v>224</v>
      </c>
      <c r="K24" s="13">
        <v>281</v>
      </c>
      <c r="L24" s="140">
        <v>0.28</v>
      </c>
      <c r="M24" s="141"/>
      <c r="N24" s="99">
        <f t="shared" si="1"/>
        <v>0</v>
      </c>
      <c r="O24" s="99">
        <f t="shared" si="2"/>
        <v>0</v>
      </c>
      <c r="P24" s="37"/>
      <c r="Q24" s="37"/>
    </row>
    <row r="25" customHeight="1" spans="1:17">
      <c r="A25" s="13"/>
      <c r="B25" s="125" t="s">
        <v>186</v>
      </c>
      <c r="C25" s="125" t="s">
        <v>203</v>
      </c>
      <c r="D25" s="60">
        <v>1.55</v>
      </c>
      <c r="E25" s="60">
        <v>0.45</v>
      </c>
      <c r="F25" s="60">
        <f t="shared" si="0"/>
        <v>2</v>
      </c>
      <c r="G25" s="60" t="s">
        <v>175</v>
      </c>
      <c r="H25" s="60" t="s">
        <v>176</v>
      </c>
      <c r="I25" s="60" t="s">
        <v>188</v>
      </c>
      <c r="J25" s="67">
        <v>224</v>
      </c>
      <c r="K25" s="13">
        <v>281</v>
      </c>
      <c r="L25" s="140">
        <v>0.28</v>
      </c>
      <c r="M25" s="141"/>
      <c r="N25" s="99">
        <f t="shared" si="1"/>
        <v>0</v>
      </c>
      <c r="O25" s="99">
        <f t="shared" si="2"/>
        <v>0</v>
      </c>
      <c r="P25" s="37"/>
      <c r="Q25" s="37"/>
    </row>
    <row r="26" customHeight="1" spans="1:17">
      <c r="A26" s="13"/>
      <c r="B26" s="125" t="s">
        <v>186</v>
      </c>
      <c r="C26" s="125" t="s">
        <v>204</v>
      </c>
      <c r="D26" s="60">
        <v>1.55</v>
      </c>
      <c r="E26" s="60">
        <v>0.44</v>
      </c>
      <c r="F26" s="60">
        <f t="shared" si="0"/>
        <v>1.99</v>
      </c>
      <c r="G26" s="60" t="s">
        <v>175</v>
      </c>
      <c r="H26" s="60" t="s">
        <v>176</v>
      </c>
      <c r="I26" s="60" t="s">
        <v>188</v>
      </c>
      <c r="J26" s="67">
        <v>224</v>
      </c>
      <c r="K26" s="13">
        <v>281</v>
      </c>
      <c r="L26" s="140">
        <v>0.28</v>
      </c>
      <c r="M26" s="141"/>
      <c r="N26" s="99">
        <f t="shared" si="1"/>
        <v>0</v>
      </c>
      <c r="O26" s="99">
        <f t="shared" si="2"/>
        <v>0</v>
      </c>
      <c r="P26" s="37"/>
      <c r="Q26" s="37"/>
    </row>
    <row r="27" customHeight="1" spans="1:17">
      <c r="A27" s="13"/>
      <c r="B27" s="125" t="s">
        <v>186</v>
      </c>
      <c r="C27" s="125" t="s">
        <v>205</v>
      </c>
      <c r="D27" s="60">
        <v>1.56</v>
      </c>
      <c r="E27" s="60">
        <v>0.45</v>
      </c>
      <c r="F27" s="60">
        <f t="shared" si="0"/>
        <v>2.01</v>
      </c>
      <c r="G27" s="60" t="s">
        <v>175</v>
      </c>
      <c r="H27" s="60" t="s">
        <v>176</v>
      </c>
      <c r="I27" s="60" t="s">
        <v>188</v>
      </c>
      <c r="J27" s="67">
        <v>224</v>
      </c>
      <c r="K27" s="13">
        <v>281</v>
      </c>
      <c r="L27" s="140">
        <v>0.28</v>
      </c>
      <c r="M27" s="141"/>
      <c r="N27" s="99">
        <f t="shared" si="1"/>
        <v>0</v>
      </c>
      <c r="O27" s="99">
        <f t="shared" si="2"/>
        <v>0</v>
      </c>
      <c r="P27" s="37"/>
      <c r="Q27" s="37"/>
    </row>
    <row r="28" customHeight="1" spans="1:17">
      <c r="A28" s="13"/>
      <c r="B28" s="125" t="s">
        <v>194</v>
      </c>
      <c r="C28" s="125" t="s">
        <v>206</v>
      </c>
      <c r="D28" s="60">
        <v>1.2</v>
      </c>
      <c r="E28" s="60">
        <v>0.49</v>
      </c>
      <c r="F28" s="60">
        <f t="shared" si="0"/>
        <v>1.69</v>
      </c>
      <c r="G28" s="60" t="s">
        <v>175</v>
      </c>
      <c r="H28" s="60" t="s">
        <v>176</v>
      </c>
      <c r="I28" s="60" t="s">
        <v>196</v>
      </c>
      <c r="J28" s="67">
        <v>224</v>
      </c>
      <c r="K28" s="13">
        <v>281</v>
      </c>
      <c r="L28" s="140">
        <v>0.24</v>
      </c>
      <c r="M28" s="141"/>
      <c r="N28" s="99">
        <f t="shared" si="1"/>
        <v>0</v>
      </c>
      <c r="O28" s="99">
        <f t="shared" si="2"/>
        <v>0</v>
      </c>
      <c r="P28" s="37"/>
      <c r="Q28" s="37"/>
    </row>
    <row r="29" customHeight="1" spans="1:17">
      <c r="A29" s="13"/>
      <c r="B29" s="125" t="s">
        <v>194</v>
      </c>
      <c r="C29" s="125" t="s">
        <v>207</v>
      </c>
      <c r="D29" s="60">
        <v>1.05</v>
      </c>
      <c r="E29" s="60">
        <v>0.48</v>
      </c>
      <c r="F29" s="60">
        <f t="shared" si="0"/>
        <v>1.53</v>
      </c>
      <c r="G29" s="60" t="s">
        <v>175</v>
      </c>
      <c r="H29" s="60" t="s">
        <v>176</v>
      </c>
      <c r="I29" s="60" t="s">
        <v>196</v>
      </c>
      <c r="J29" s="67">
        <v>224</v>
      </c>
      <c r="K29" s="13">
        <v>281</v>
      </c>
      <c r="L29" s="140">
        <v>0.21</v>
      </c>
      <c r="M29" s="141"/>
      <c r="N29" s="99">
        <f t="shared" si="1"/>
        <v>0</v>
      </c>
      <c r="O29" s="99">
        <f t="shared" si="2"/>
        <v>0</v>
      </c>
      <c r="P29" s="37"/>
      <c r="Q29" s="37"/>
    </row>
    <row r="30" customHeight="1" spans="1:17">
      <c r="A30" s="13"/>
      <c r="B30" s="125" t="s">
        <v>194</v>
      </c>
      <c r="C30" s="125" t="s">
        <v>208</v>
      </c>
      <c r="D30" s="60">
        <v>1.4</v>
      </c>
      <c r="E30" s="60">
        <v>0.48</v>
      </c>
      <c r="F30" s="60">
        <f t="shared" si="0"/>
        <v>1.88</v>
      </c>
      <c r="G30" s="60" t="s">
        <v>175</v>
      </c>
      <c r="H30" s="60" t="s">
        <v>176</v>
      </c>
      <c r="I30" s="60" t="s">
        <v>196</v>
      </c>
      <c r="J30" s="67">
        <v>224</v>
      </c>
      <c r="K30" s="13">
        <v>281</v>
      </c>
      <c r="L30" s="140">
        <v>0.26</v>
      </c>
      <c r="M30" s="141"/>
      <c r="N30" s="99">
        <f t="shared" si="1"/>
        <v>0</v>
      </c>
      <c r="O30" s="99">
        <f t="shared" si="2"/>
        <v>0</v>
      </c>
      <c r="P30" s="37"/>
      <c r="Q30" s="37"/>
    </row>
    <row r="31" customHeight="1" spans="1:17">
      <c r="A31" s="13"/>
      <c r="B31" s="125" t="s">
        <v>209</v>
      </c>
      <c r="C31" s="125" t="s">
        <v>210</v>
      </c>
      <c r="D31" s="60">
        <v>2.39</v>
      </c>
      <c r="E31" s="60">
        <v>0.45</v>
      </c>
      <c r="F31" s="60">
        <f t="shared" si="0"/>
        <v>2.84</v>
      </c>
      <c r="G31" s="60" t="s">
        <v>175</v>
      </c>
      <c r="H31" s="60" t="s">
        <v>176</v>
      </c>
      <c r="I31" s="60" t="s">
        <v>196</v>
      </c>
      <c r="J31" s="67">
        <v>224</v>
      </c>
      <c r="K31" s="13">
        <v>281</v>
      </c>
      <c r="L31" s="140">
        <v>0.4</v>
      </c>
      <c r="M31" s="141"/>
      <c r="N31" s="99">
        <f t="shared" si="1"/>
        <v>0</v>
      </c>
      <c r="O31" s="99">
        <f t="shared" si="2"/>
        <v>0</v>
      </c>
      <c r="P31" s="37"/>
      <c r="Q31" s="37"/>
    </row>
    <row r="32" customHeight="1" spans="1:17">
      <c r="A32" s="13"/>
      <c r="B32" s="125" t="s">
        <v>211</v>
      </c>
      <c r="C32" s="125" t="s">
        <v>212</v>
      </c>
      <c r="D32" s="60">
        <v>0.35</v>
      </c>
      <c r="E32" s="60">
        <v>0.1</v>
      </c>
      <c r="F32" s="60">
        <f t="shared" si="0"/>
        <v>0.45</v>
      </c>
      <c r="G32" s="60" t="s">
        <v>175</v>
      </c>
      <c r="H32" s="60" t="s">
        <v>176</v>
      </c>
      <c r="I32" s="60" t="s">
        <v>52</v>
      </c>
      <c r="J32" s="67">
        <v>576</v>
      </c>
      <c r="K32" s="13">
        <v>90401</v>
      </c>
      <c r="L32" s="140">
        <v>0.06</v>
      </c>
      <c r="M32" s="141"/>
      <c r="N32" s="99">
        <f t="shared" si="1"/>
        <v>0</v>
      </c>
      <c r="O32" s="99">
        <f t="shared" si="2"/>
        <v>0</v>
      </c>
      <c r="P32" s="37"/>
      <c r="Q32" s="37"/>
    </row>
    <row r="33" customHeight="1" spans="1:17">
      <c r="A33" s="13"/>
      <c r="B33" s="125" t="s">
        <v>213</v>
      </c>
      <c r="C33" s="125" t="s">
        <v>214</v>
      </c>
      <c r="D33" s="60">
        <v>0.3</v>
      </c>
      <c r="E33" s="60">
        <v>0.25</v>
      </c>
      <c r="F33" s="60">
        <f t="shared" si="0"/>
        <v>0.55</v>
      </c>
      <c r="G33" s="60" t="s">
        <v>175</v>
      </c>
      <c r="H33" s="60" t="s">
        <v>176</v>
      </c>
      <c r="I33" s="60" t="s">
        <v>52</v>
      </c>
      <c r="J33" s="67">
        <v>576</v>
      </c>
      <c r="K33" s="13">
        <v>180802</v>
      </c>
      <c r="L33" s="140">
        <v>0.08</v>
      </c>
      <c r="M33" s="141"/>
      <c r="N33" s="99">
        <f t="shared" si="1"/>
        <v>0</v>
      </c>
      <c r="O33" s="99">
        <f t="shared" si="2"/>
        <v>0</v>
      </c>
      <c r="P33" s="37"/>
      <c r="Q33" s="37"/>
    </row>
    <row r="34" customHeight="1" spans="1:17">
      <c r="A34" s="13"/>
      <c r="B34" s="125" t="s">
        <v>215</v>
      </c>
      <c r="C34" s="125" t="s">
        <v>216</v>
      </c>
      <c r="D34" s="60">
        <v>0.538</v>
      </c>
      <c r="E34" s="60">
        <v>0.25</v>
      </c>
      <c r="F34" s="60">
        <f t="shared" si="0"/>
        <v>0.788</v>
      </c>
      <c r="G34" s="60" t="s">
        <v>175</v>
      </c>
      <c r="H34" s="60" t="s">
        <v>176</v>
      </c>
      <c r="I34" s="60" t="s">
        <v>52</v>
      </c>
      <c r="J34" s="67">
        <v>576</v>
      </c>
      <c r="K34" s="13">
        <v>90401</v>
      </c>
      <c r="L34" s="140">
        <v>0.11</v>
      </c>
      <c r="M34" s="141"/>
      <c r="N34" s="99">
        <f t="shared" si="1"/>
        <v>0</v>
      </c>
      <c r="O34" s="99">
        <f t="shared" si="2"/>
        <v>0</v>
      </c>
      <c r="P34" s="37"/>
      <c r="Q34" s="37"/>
    </row>
    <row r="35" customHeight="1" spans="1:17">
      <c r="A35" s="13"/>
      <c r="B35" s="125" t="s">
        <v>217</v>
      </c>
      <c r="C35" s="125" t="s">
        <v>218</v>
      </c>
      <c r="D35" s="60">
        <v>3.65</v>
      </c>
      <c r="E35" s="60">
        <v>1.1</v>
      </c>
      <c r="F35" s="60">
        <f t="shared" si="0"/>
        <v>4.75</v>
      </c>
      <c r="G35" s="60" t="s">
        <v>175</v>
      </c>
      <c r="H35" s="60" t="s">
        <v>176</v>
      </c>
      <c r="I35" s="60" t="s">
        <v>177</v>
      </c>
      <c r="J35" s="67">
        <v>96</v>
      </c>
      <c r="K35" s="13">
        <v>281</v>
      </c>
      <c r="L35" s="140">
        <v>0.67</v>
      </c>
      <c r="M35" s="141"/>
      <c r="N35" s="99">
        <f t="shared" si="1"/>
        <v>0</v>
      </c>
      <c r="O35" s="99">
        <f t="shared" si="2"/>
        <v>0</v>
      </c>
      <c r="P35" s="37"/>
      <c r="Q35" s="37"/>
    </row>
    <row r="36" customHeight="1" spans="1:17">
      <c r="A36" s="13"/>
      <c r="B36" s="125" t="s">
        <v>219</v>
      </c>
      <c r="C36" s="125" t="s">
        <v>220</v>
      </c>
      <c r="D36" s="60">
        <v>3.65</v>
      </c>
      <c r="E36" s="60">
        <v>1.1</v>
      </c>
      <c r="F36" s="60">
        <f t="shared" si="0"/>
        <v>4.75</v>
      </c>
      <c r="G36" s="60" t="s">
        <v>175</v>
      </c>
      <c r="H36" s="60" t="s">
        <v>176</v>
      </c>
      <c r="I36" s="60" t="s">
        <v>177</v>
      </c>
      <c r="J36" s="67">
        <v>96</v>
      </c>
      <c r="K36" s="13">
        <v>281</v>
      </c>
      <c r="L36" s="140">
        <v>0.67</v>
      </c>
      <c r="M36" s="141"/>
      <c r="N36" s="99">
        <f t="shared" ref="N36:N67" si="3">IF(ROUND(M36,2)&gt;L36,"",ROUND(M36,2))</f>
        <v>0</v>
      </c>
      <c r="O36" s="99">
        <f t="shared" ref="O36:O67" si="4">K36*N36</f>
        <v>0</v>
      </c>
      <c r="P36" s="37"/>
      <c r="Q36" s="37"/>
    </row>
    <row r="37" customHeight="1" spans="1:17">
      <c r="A37" s="13"/>
      <c r="B37" s="125" t="s">
        <v>221</v>
      </c>
      <c r="C37" s="125" t="s">
        <v>222</v>
      </c>
      <c r="D37" s="60">
        <v>3.65</v>
      </c>
      <c r="E37" s="60">
        <v>1.1</v>
      </c>
      <c r="F37" s="60">
        <f t="shared" si="0"/>
        <v>4.75</v>
      </c>
      <c r="G37" s="60" t="s">
        <v>175</v>
      </c>
      <c r="H37" s="60" t="s">
        <v>176</v>
      </c>
      <c r="I37" s="60" t="s">
        <v>177</v>
      </c>
      <c r="J37" s="67">
        <v>96</v>
      </c>
      <c r="K37" s="13">
        <v>281</v>
      </c>
      <c r="L37" s="140">
        <v>0.67</v>
      </c>
      <c r="M37" s="141"/>
      <c r="N37" s="99">
        <f t="shared" si="3"/>
        <v>0</v>
      </c>
      <c r="O37" s="99">
        <f t="shared" si="4"/>
        <v>0</v>
      </c>
      <c r="P37" s="37"/>
      <c r="Q37" s="37"/>
    </row>
    <row r="38" customHeight="1" spans="1:17">
      <c r="A38" s="13"/>
      <c r="B38" s="125" t="s">
        <v>221</v>
      </c>
      <c r="C38" s="125" t="s">
        <v>223</v>
      </c>
      <c r="D38" s="60">
        <v>5.15</v>
      </c>
      <c r="E38" s="60">
        <v>1.1</v>
      </c>
      <c r="F38" s="60">
        <f t="shared" si="0"/>
        <v>6.25</v>
      </c>
      <c r="G38" s="60" t="s">
        <v>175</v>
      </c>
      <c r="H38" s="60" t="s">
        <v>176</v>
      </c>
      <c r="I38" s="60" t="s">
        <v>177</v>
      </c>
      <c r="J38" s="67">
        <v>96</v>
      </c>
      <c r="K38" s="13">
        <v>281</v>
      </c>
      <c r="L38" s="140">
        <v>0.7</v>
      </c>
      <c r="M38" s="141"/>
      <c r="N38" s="99">
        <f t="shared" si="3"/>
        <v>0</v>
      </c>
      <c r="O38" s="99">
        <f t="shared" si="4"/>
        <v>0</v>
      </c>
      <c r="P38" s="37"/>
      <c r="Q38" s="37"/>
    </row>
    <row r="39" customHeight="1" spans="1:17">
      <c r="A39" s="13"/>
      <c r="B39" s="125" t="s">
        <v>221</v>
      </c>
      <c r="C39" s="125" t="s">
        <v>224</v>
      </c>
      <c r="D39" s="60">
        <v>5.15</v>
      </c>
      <c r="E39" s="60">
        <v>1.1</v>
      </c>
      <c r="F39" s="60">
        <f t="shared" si="0"/>
        <v>6.25</v>
      </c>
      <c r="G39" s="60" t="s">
        <v>175</v>
      </c>
      <c r="H39" s="60" t="s">
        <v>176</v>
      </c>
      <c r="I39" s="60" t="s">
        <v>177</v>
      </c>
      <c r="J39" s="67">
        <v>96</v>
      </c>
      <c r="K39" s="13">
        <v>281</v>
      </c>
      <c r="L39" s="140">
        <v>0.7</v>
      </c>
      <c r="M39" s="141"/>
      <c r="N39" s="99">
        <f t="shared" si="3"/>
        <v>0</v>
      </c>
      <c r="O39" s="99">
        <f t="shared" si="4"/>
        <v>0</v>
      </c>
      <c r="P39" s="37"/>
      <c r="Q39" s="37"/>
    </row>
    <row r="40" customHeight="1" spans="1:17">
      <c r="A40" s="13"/>
      <c r="B40" s="125" t="s">
        <v>225</v>
      </c>
      <c r="C40" s="125" t="s">
        <v>226</v>
      </c>
      <c r="D40" s="60">
        <v>2.92</v>
      </c>
      <c r="E40" s="60">
        <v>1.1</v>
      </c>
      <c r="F40" s="60">
        <f t="shared" si="0"/>
        <v>4.02</v>
      </c>
      <c r="G40" s="60" t="s">
        <v>175</v>
      </c>
      <c r="H40" s="60" t="s">
        <v>176</v>
      </c>
      <c r="I40" s="60" t="s">
        <v>52</v>
      </c>
      <c r="J40" s="67" t="s">
        <v>52</v>
      </c>
      <c r="K40" s="13">
        <v>281</v>
      </c>
      <c r="L40" s="140">
        <v>0.53</v>
      </c>
      <c r="M40" s="141"/>
      <c r="N40" s="99">
        <f t="shared" si="3"/>
        <v>0</v>
      </c>
      <c r="O40" s="99">
        <f t="shared" si="4"/>
        <v>0</v>
      </c>
      <c r="P40" s="37"/>
      <c r="Q40" s="37"/>
    </row>
    <row r="41" customHeight="1" spans="1:17">
      <c r="A41" s="13"/>
      <c r="B41" s="125" t="s">
        <v>227</v>
      </c>
      <c r="C41" s="125" t="s">
        <v>228</v>
      </c>
      <c r="D41" s="60">
        <v>1.65</v>
      </c>
      <c r="E41" s="60">
        <v>0.83</v>
      </c>
      <c r="F41" s="60">
        <f t="shared" si="0"/>
        <v>2.48</v>
      </c>
      <c r="G41" s="60" t="s">
        <v>175</v>
      </c>
      <c r="H41" s="60" t="s">
        <v>176</v>
      </c>
      <c r="I41" s="60" t="s">
        <v>52</v>
      </c>
      <c r="J41" s="67">
        <v>192</v>
      </c>
      <c r="K41" s="13">
        <v>50959</v>
      </c>
      <c r="L41" s="140">
        <v>0.35</v>
      </c>
      <c r="M41" s="141"/>
      <c r="N41" s="99">
        <f t="shared" si="3"/>
        <v>0</v>
      </c>
      <c r="O41" s="99">
        <f t="shared" si="4"/>
        <v>0</v>
      </c>
      <c r="P41" s="37"/>
      <c r="Q41" s="37"/>
    </row>
    <row r="42" customHeight="1" spans="1:17">
      <c r="A42" s="13"/>
      <c r="B42" s="125" t="s">
        <v>227</v>
      </c>
      <c r="C42" s="125" t="s">
        <v>229</v>
      </c>
      <c r="D42" s="60">
        <v>1.65</v>
      </c>
      <c r="E42" s="60">
        <v>0.83</v>
      </c>
      <c r="F42" s="60">
        <f t="shared" si="0"/>
        <v>2.48</v>
      </c>
      <c r="G42" s="60" t="s">
        <v>175</v>
      </c>
      <c r="H42" s="60" t="s">
        <v>176</v>
      </c>
      <c r="I42" s="60" t="s">
        <v>52</v>
      </c>
      <c r="J42" s="67">
        <v>192</v>
      </c>
      <c r="K42" s="13">
        <v>39442</v>
      </c>
      <c r="L42" s="140">
        <v>0.35</v>
      </c>
      <c r="M42" s="141"/>
      <c r="N42" s="99">
        <f t="shared" si="3"/>
        <v>0</v>
      </c>
      <c r="O42" s="99">
        <f t="shared" si="4"/>
        <v>0</v>
      </c>
      <c r="P42" s="37"/>
      <c r="Q42" s="37"/>
    </row>
    <row r="43" customHeight="1" spans="1:17">
      <c r="A43" s="13"/>
      <c r="B43" s="125" t="s">
        <v>230</v>
      </c>
      <c r="C43" s="125" t="s">
        <v>231</v>
      </c>
      <c r="D43" s="60">
        <v>2.55</v>
      </c>
      <c r="E43" s="60">
        <v>0.83</v>
      </c>
      <c r="F43" s="60">
        <f t="shared" si="0"/>
        <v>3.38</v>
      </c>
      <c r="G43" s="60" t="s">
        <v>175</v>
      </c>
      <c r="H43" s="60" t="s">
        <v>176</v>
      </c>
      <c r="I43" s="60" t="s">
        <v>52</v>
      </c>
      <c r="J43" s="67">
        <v>192</v>
      </c>
      <c r="K43" s="13">
        <v>50959</v>
      </c>
      <c r="L43" s="140">
        <v>0.47</v>
      </c>
      <c r="M43" s="141"/>
      <c r="N43" s="99">
        <f t="shared" si="3"/>
        <v>0</v>
      </c>
      <c r="O43" s="99">
        <f t="shared" si="4"/>
        <v>0</v>
      </c>
      <c r="P43" s="37"/>
      <c r="Q43" s="37"/>
    </row>
    <row r="44" customHeight="1" spans="1:17">
      <c r="A44" s="13"/>
      <c r="B44" s="125" t="s">
        <v>230</v>
      </c>
      <c r="C44" s="125" t="s">
        <v>232</v>
      </c>
      <c r="D44" s="60">
        <v>2.2</v>
      </c>
      <c r="E44" s="60">
        <v>0.83</v>
      </c>
      <c r="F44" s="60">
        <f t="shared" si="0"/>
        <v>3.03</v>
      </c>
      <c r="G44" s="60" t="s">
        <v>175</v>
      </c>
      <c r="H44" s="60" t="s">
        <v>176</v>
      </c>
      <c r="I44" s="60" t="s">
        <v>52</v>
      </c>
      <c r="J44" s="67">
        <v>192</v>
      </c>
      <c r="K44" s="13">
        <v>39442</v>
      </c>
      <c r="L44" s="140">
        <v>0.42</v>
      </c>
      <c r="M44" s="141"/>
      <c r="N44" s="99">
        <f t="shared" si="3"/>
        <v>0</v>
      </c>
      <c r="O44" s="99">
        <f t="shared" si="4"/>
        <v>0</v>
      </c>
      <c r="P44" s="37"/>
      <c r="Q44" s="37"/>
    </row>
    <row r="45" customHeight="1" spans="1:17">
      <c r="A45" s="13"/>
      <c r="B45" s="125" t="s">
        <v>209</v>
      </c>
      <c r="C45" s="125" t="s">
        <v>233</v>
      </c>
      <c r="D45" s="60">
        <v>2.39</v>
      </c>
      <c r="E45" s="60">
        <v>0.31</v>
      </c>
      <c r="F45" s="60">
        <f t="shared" si="0"/>
        <v>2.7</v>
      </c>
      <c r="G45" s="60" t="s">
        <v>175</v>
      </c>
      <c r="H45" s="60" t="s">
        <v>176</v>
      </c>
      <c r="I45" s="60" t="s">
        <v>196</v>
      </c>
      <c r="J45" s="67">
        <v>224</v>
      </c>
      <c r="K45" s="13">
        <v>281</v>
      </c>
      <c r="L45" s="140">
        <v>0.38</v>
      </c>
      <c r="M45" s="141"/>
      <c r="N45" s="99">
        <f t="shared" si="3"/>
        <v>0</v>
      </c>
      <c r="O45" s="99">
        <f t="shared" si="4"/>
        <v>0</v>
      </c>
      <c r="P45" s="37"/>
      <c r="Q45" s="37"/>
    </row>
    <row r="46" customHeight="1" spans="1:17">
      <c r="A46" s="13"/>
      <c r="B46" s="125" t="s">
        <v>217</v>
      </c>
      <c r="C46" s="125" t="s">
        <v>234</v>
      </c>
      <c r="D46" s="60">
        <v>3.65</v>
      </c>
      <c r="E46" s="60">
        <v>0.31</v>
      </c>
      <c r="F46" s="60">
        <f t="shared" si="0"/>
        <v>3.96</v>
      </c>
      <c r="G46" s="60" t="s">
        <v>175</v>
      </c>
      <c r="H46" s="60" t="s">
        <v>176</v>
      </c>
      <c r="I46" s="60" t="s">
        <v>177</v>
      </c>
      <c r="J46" s="67">
        <v>96</v>
      </c>
      <c r="K46" s="13">
        <v>57083</v>
      </c>
      <c r="L46" s="140">
        <v>0.55</v>
      </c>
      <c r="M46" s="141"/>
      <c r="N46" s="99">
        <f t="shared" si="3"/>
        <v>0</v>
      </c>
      <c r="O46" s="99">
        <f t="shared" si="4"/>
        <v>0</v>
      </c>
      <c r="P46" s="37"/>
      <c r="Q46" s="37"/>
    </row>
    <row r="47" customHeight="1" spans="1:17">
      <c r="A47" s="13"/>
      <c r="B47" s="125" t="s">
        <v>221</v>
      </c>
      <c r="C47" s="125" t="s">
        <v>235</v>
      </c>
      <c r="D47" s="60">
        <v>3.65</v>
      </c>
      <c r="E47" s="60">
        <v>0.31</v>
      </c>
      <c r="F47" s="60">
        <f t="shared" si="0"/>
        <v>3.96</v>
      </c>
      <c r="G47" s="60" t="s">
        <v>175</v>
      </c>
      <c r="H47" s="60" t="s">
        <v>176</v>
      </c>
      <c r="I47" s="60" t="s">
        <v>177</v>
      </c>
      <c r="J47" s="67">
        <v>96</v>
      </c>
      <c r="K47" s="13">
        <v>281</v>
      </c>
      <c r="L47" s="140">
        <v>0.55</v>
      </c>
      <c r="M47" s="141"/>
      <c r="N47" s="99">
        <f t="shared" si="3"/>
        <v>0</v>
      </c>
      <c r="O47" s="99">
        <f t="shared" si="4"/>
        <v>0</v>
      </c>
      <c r="P47" s="37"/>
      <c r="Q47" s="37"/>
    </row>
    <row r="48" customHeight="1" spans="1:17">
      <c r="A48" s="13"/>
      <c r="B48" s="125" t="s">
        <v>221</v>
      </c>
      <c r="C48" s="125" t="s">
        <v>236</v>
      </c>
      <c r="D48" s="60">
        <v>5.15</v>
      </c>
      <c r="E48" s="60">
        <v>0.31</v>
      </c>
      <c r="F48" s="60">
        <f t="shared" si="0"/>
        <v>5.46</v>
      </c>
      <c r="G48" s="60" t="s">
        <v>175</v>
      </c>
      <c r="H48" s="60" t="s">
        <v>176</v>
      </c>
      <c r="I48" s="60" t="s">
        <v>177</v>
      </c>
      <c r="J48" s="67">
        <v>96</v>
      </c>
      <c r="K48" s="13">
        <v>281</v>
      </c>
      <c r="L48" s="140">
        <v>0.7</v>
      </c>
      <c r="M48" s="141"/>
      <c r="N48" s="99">
        <f t="shared" si="3"/>
        <v>0</v>
      </c>
      <c r="O48" s="99">
        <f t="shared" si="4"/>
        <v>0</v>
      </c>
      <c r="P48" s="37"/>
      <c r="Q48" s="37"/>
    </row>
    <row r="49" customHeight="1" spans="1:17">
      <c r="A49" s="13"/>
      <c r="B49" s="125" t="s">
        <v>221</v>
      </c>
      <c r="C49" s="125" t="s">
        <v>237</v>
      </c>
      <c r="D49" s="60">
        <f>VLOOKUP(C49,'[1]Sheet1 (2)'!$B:$C,2,0)</f>
        <v>2.464</v>
      </c>
      <c r="E49" s="60">
        <v>0.31</v>
      </c>
      <c r="F49" s="60">
        <f t="shared" si="0"/>
        <v>2.774</v>
      </c>
      <c r="G49" s="60" t="s">
        <v>175</v>
      </c>
      <c r="H49" s="60" t="s">
        <v>176</v>
      </c>
      <c r="I49" s="60" t="s">
        <v>177</v>
      </c>
      <c r="J49" s="67">
        <v>96</v>
      </c>
      <c r="K49" s="13">
        <v>495405</v>
      </c>
      <c r="L49" s="140">
        <v>0.39</v>
      </c>
      <c r="M49" s="141"/>
      <c r="N49" s="99">
        <f t="shared" si="3"/>
        <v>0</v>
      </c>
      <c r="O49" s="99">
        <f t="shared" si="4"/>
        <v>0</v>
      </c>
      <c r="P49" s="37"/>
      <c r="Q49" s="37"/>
    </row>
    <row r="50" customHeight="1" spans="1:17">
      <c r="A50" s="13"/>
      <c r="B50" s="125" t="s">
        <v>221</v>
      </c>
      <c r="C50" s="125" t="s">
        <v>238</v>
      </c>
      <c r="D50" s="60">
        <f>VLOOKUP(C50,'[1]Sheet1 (2)'!$B:$C,2,0)</f>
        <v>2.561</v>
      </c>
      <c r="E50" s="60">
        <v>0.31</v>
      </c>
      <c r="F50" s="60">
        <f t="shared" si="0"/>
        <v>2.871</v>
      </c>
      <c r="G50" s="60" t="s">
        <v>175</v>
      </c>
      <c r="H50" s="60" t="s">
        <v>176</v>
      </c>
      <c r="I50" s="60" t="s">
        <v>177</v>
      </c>
      <c r="J50" s="67">
        <v>96</v>
      </c>
      <c r="K50" s="13">
        <v>281</v>
      </c>
      <c r="L50" s="140">
        <v>0.4</v>
      </c>
      <c r="M50" s="141"/>
      <c r="N50" s="99">
        <f t="shared" si="3"/>
        <v>0</v>
      </c>
      <c r="O50" s="99">
        <f t="shared" si="4"/>
        <v>0</v>
      </c>
      <c r="P50" s="37"/>
      <c r="Q50" s="37"/>
    </row>
    <row r="51" customHeight="1" spans="1:17">
      <c r="A51" s="13"/>
      <c r="B51" s="125" t="s">
        <v>221</v>
      </c>
      <c r="C51" s="125" t="s">
        <v>239</v>
      </c>
      <c r="D51" s="60">
        <f>VLOOKUP(C51,'[1]Sheet1 (2)'!$B:$C,2,0)</f>
        <v>2.962</v>
      </c>
      <c r="E51" s="60">
        <v>0.31</v>
      </c>
      <c r="F51" s="60">
        <f t="shared" si="0"/>
        <v>3.272</v>
      </c>
      <c r="G51" s="60" t="s">
        <v>175</v>
      </c>
      <c r="H51" s="60" t="s">
        <v>176</v>
      </c>
      <c r="I51" s="60" t="s">
        <v>177</v>
      </c>
      <c r="J51" s="67">
        <v>96</v>
      </c>
      <c r="K51" s="13">
        <v>225862</v>
      </c>
      <c r="L51" s="140">
        <v>0.46</v>
      </c>
      <c r="M51" s="141"/>
      <c r="N51" s="99">
        <f t="shared" si="3"/>
        <v>0</v>
      </c>
      <c r="O51" s="99">
        <f t="shared" si="4"/>
        <v>0</v>
      </c>
      <c r="P51" s="37"/>
      <c r="Q51" s="37"/>
    </row>
    <row r="52" customHeight="1" spans="1:17">
      <c r="A52" s="13"/>
      <c r="B52" s="125" t="s">
        <v>240</v>
      </c>
      <c r="C52" s="125" t="s">
        <v>241</v>
      </c>
      <c r="D52" s="60">
        <f>VLOOKUP(C52,'[1]Sheet1 (2)'!$B:$C,2,0)</f>
        <v>1.206</v>
      </c>
      <c r="E52" s="60">
        <v>0.31</v>
      </c>
      <c r="F52" s="60">
        <f t="shared" si="0"/>
        <v>1.516</v>
      </c>
      <c r="G52" s="60" t="s">
        <v>175</v>
      </c>
      <c r="H52" s="60" t="s">
        <v>176</v>
      </c>
      <c r="I52" s="60" t="s">
        <v>242</v>
      </c>
      <c r="J52" s="67">
        <v>224</v>
      </c>
      <c r="K52" s="13">
        <v>46524</v>
      </c>
      <c r="L52" s="140">
        <v>0.21</v>
      </c>
      <c r="M52" s="141"/>
      <c r="N52" s="99">
        <f t="shared" si="3"/>
        <v>0</v>
      </c>
      <c r="O52" s="99">
        <f t="shared" si="4"/>
        <v>0</v>
      </c>
      <c r="P52" s="37"/>
      <c r="Q52" s="37"/>
    </row>
    <row r="53" customHeight="1" spans="1:17">
      <c r="A53" s="13"/>
      <c r="B53" s="125" t="s">
        <v>243</v>
      </c>
      <c r="C53" s="125" t="s">
        <v>244</v>
      </c>
      <c r="D53" s="60">
        <f>VLOOKUP(C53,'[1]Sheet1 (2)'!$B:$C,2,0)</f>
        <v>1.638</v>
      </c>
      <c r="E53" s="60">
        <v>0.31</v>
      </c>
      <c r="F53" s="60">
        <f t="shared" si="0"/>
        <v>1.948</v>
      </c>
      <c r="G53" s="60" t="s">
        <v>175</v>
      </c>
      <c r="H53" s="60" t="s">
        <v>176</v>
      </c>
      <c r="I53" s="60" t="s">
        <v>245</v>
      </c>
      <c r="J53" s="67">
        <v>224</v>
      </c>
      <c r="K53" s="13">
        <v>74332</v>
      </c>
      <c r="L53" s="140">
        <v>0.27</v>
      </c>
      <c r="M53" s="141"/>
      <c r="N53" s="99">
        <f t="shared" si="3"/>
        <v>0</v>
      </c>
      <c r="O53" s="99">
        <f t="shared" si="4"/>
        <v>0</v>
      </c>
      <c r="P53" s="37"/>
      <c r="Q53" s="37"/>
    </row>
    <row r="54" customHeight="1" spans="1:17">
      <c r="A54" s="13"/>
      <c r="B54" s="125" t="s">
        <v>246</v>
      </c>
      <c r="C54" s="125" t="s">
        <v>247</v>
      </c>
      <c r="D54" s="60">
        <v>2.423</v>
      </c>
      <c r="E54" s="60">
        <v>0.5</v>
      </c>
      <c r="F54" s="60">
        <f t="shared" si="0"/>
        <v>2.923</v>
      </c>
      <c r="G54" s="60" t="s">
        <v>175</v>
      </c>
      <c r="H54" s="60" t="s">
        <v>176</v>
      </c>
      <c r="I54" s="60" t="s">
        <v>248</v>
      </c>
      <c r="J54" s="67">
        <v>192</v>
      </c>
      <c r="K54" s="13">
        <v>90401</v>
      </c>
      <c r="L54" s="140">
        <v>0.41</v>
      </c>
      <c r="M54" s="141"/>
      <c r="N54" s="99">
        <f t="shared" si="3"/>
        <v>0</v>
      </c>
      <c r="O54" s="99">
        <f t="shared" si="4"/>
        <v>0</v>
      </c>
      <c r="P54" s="37"/>
      <c r="Q54" s="37"/>
    </row>
    <row r="55" customHeight="1" spans="1:17">
      <c r="A55" s="13"/>
      <c r="B55" s="125"/>
      <c r="C55" s="125" t="s">
        <v>249</v>
      </c>
      <c r="D55" s="60">
        <v>3.648</v>
      </c>
      <c r="E55" s="60">
        <v>0.48</v>
      </c>
      <c r="F55" s="60">
        <f t="shared" si="0"/>
        <v>4.128</v>
      </c>
      <c r="G55" s="60" t="s">
        <v>175</v>
      </c>
      <c r="H55" s="60" t="s">
        <v>176</v>
      </c>
      <c r="I55" s="60" t="s">
        <v>248</v>
      </c>
      <c r="J55" s="67">
        <v>192</v>
      </c>
      <c r="K55" s="13">
        <v>281</v>
      </c>
      <c r="L55" s="140">
        <v>0.58</v>
      </c>
      <c r="M55" s="141"/>
      <c r="N55" s="99">
        <f t="shared" si="3"/>
        <v>0</v>
      </c>
      <c r="O55" s="99">
        <f t="shared" si="4"/>
        <v>0</v>
      </c>
      <c r="P55" s="37"/>
      <c r="Q55" s="37"/>
    </row>
    <row r="56" customHeight="1" spans="1:17">
      <c r="A56" s="13"/>
      <c r="B56" s="125"/>
      <c r="C56" s="125" t="s">
        <v>250</v>
      </c>
      <c r="D56" s="60">
        <v>3.7</v>
      </c>
      <c r="E56" s="60">
        <v>0.48</v>
      </c>
      <c r="F56" s="60">
        <f t="shared" si="0"/>
        <v>4.18</v>
      </c>
      <c r="G56" s="60" t="s">
        <v>175</v>
      </c>
      <c r="H56" s="60" t="s">
        <v>176</v>
      </c>
      <c r="I56" s="60" t="s">
        <v>248</v>
      </c>
      <c r="J56" s="67">
        <v>192</v>
      </c>
      <c r="K56" s="13">
        <v>47210</v>
      </c>
      <c r="L56" s="140">
        <v>0.59</v>
      </c>
      <c r="M56" s="141"/>
      <c r="N56" s="99">
        <f t="shared" si="3"/>
        <v>0</v>
      </c>
      <c r="O56" s="99">
        <f t="shared" si="4"/>
        <v>0</v>
      </c>
      <c r="P56" s="37"/>
      <c r="Q56" s="37"/>
    </row>
    <row r="57" customHeight="1" spans="1:17">
      <c r="A57" s="13"/>
      <c r="B57" s="125"/>
      <c r="C57" s="125" t="s">
        <v>251</v>
      </c>
      <c r="D57" s="60">
        <v>3.7</v>
      </c>
      <c r="E57" s="60">
        <v>0.48</v>
      </c>
      <c r="F57" s="60">
        <f t="shared" si="0"/>
        <v>4.18</v>
      </c>
      <c r="G57" s="60" t="s">
        <v>175</v>
      </c>
      <c r="H57" s="60" t="s">
        <v>176</v>
      </c>
      <c r="I57" s="60" t="s">
        <v>248</v>
      </c>
      <c r="J57" s="67">
        <v>192</v>
      </c>
      <c r="K57" s="13">
        <v>215516</v>
      </c>
      <c r="L57" s="140">
        <v>0.59</v>
      </c>
      <c r="M57" s="141"/>
      <c r="N57" s="99">
        <f t="shared" si="3"/>
        <v>0</v>
      </c>
      <c r="O57" s="99">
        <f t="shared" si="4"/>
        <v>0</v>
      </c>
      <c r="P57" s="37"/>
      <c r="Q57" s="37"/>
    </row>
    <row r="58" customHeight="1" spans="1:17">
      <c r="A58" s="13"/>
      <c r="B58" s="125"/>
      <c r="C58" s="125" t="s">
        <v>252</v>
      </c>
      <c r="D58" s="60">
        <v>3.7</v>
      </c>
      <c r="E58" s="60">
        <v>0.48</v>
      </c>
      <c r="F58" s="60">
        <f t="shared" si="0"/>
        <v>4.18</v>
      </c>
      <c r="G58" s="60" t="s">
        <v>175</v>
      </c>
      <c r="H58" s="60" t="s">
        <v>176</v>
      </c>
      <c r="I58" s="60" t="s">
        <v>248</v>
      </c>
      <c r="J58" s="67">
        <v>192</v>
      </c>
      <c r="K58" s="13">
        <v>309640</v>
      </c>
      <c r="L58" s="140">
        <v>0.59</v>
      </c>
      <c r="M58" s="141"/>
      <c r="N58" s="99">
        <f t="shared" si="3"/>
        <v>0</v>
      </c>
      <c r="O58" s="99">
        <f t="shared" si="4"/>
        <v>0</v>
      </c>
      <c r="P58" s="37"/>
      <c r="Q58" s="37"/>
    </row>
    <row r="59" customHeight="1" spans="1:17">
      <c r="A59" s="13"/>
      <c r="B59" s="125"/>
      <c r="C59" s="125" t="s">
        <v>253</v>
      </c>
      <c r="D59" s="60">
        <v>3.65</v>
      </c>
      <c r="E59" s="60">
        <v>0.48</v>
      </c>
      <c r="F59" s="60">
        <f t="shared" si="0"/>
        <v>4.13</v>
      </c>
      <c r="G59" s="60" t="s">
        <v>175</v>
      </c>
      <c r="H59" s="60" t="s">
        <v>176</v>
      </c>
      <c r="I59" s="60" t="s">
        <v>248</v>
      </c>
      <c r="J59" s="67">
        <v>192</v>
      </c>
      <c r="K59" s="13">
        <v>515354</v>
      </c>
      <c r="L59" s="140">
        <v>0.57</v>
      </c>
      <c r="M59" s="141"/>
      <c r="N59" s="99">
        <f t="shared" si="3"/>
        <v>0</v>
      </c>
      <c r="O59" s="99">
        <f t="shared" si="4"/>
        <v>0</v>
      </c>
      <c r="P59" s="37"/>
      <c r="Q59" s="37"/>
    </row>
    <row r="60" customHeight="1" spans="1:17">
      <c r="A60" s="13"/>
      <c r="B60" s="125"/>
      <c r="C60" s="125" t="s">
        <v>254</v>
      </c>
      <c r="D60" s="60">
        <v>3.85</v>
      </c>
      <c r="E60" s="60">
        <v>0.48</v>
      </c>
      <c r="F60" s="60">
        <f t="shared" si="0"/>
        <v>4.33</v>
      </c>
      <c r="G60" s="60" t="s">
        <v>175</v>
      </c>
      <c r="H60" s="60" t="s">
        <v>176</v>
      </c>
      <c r="I60" s="60" t="s">
        <v>248</v>
      </c>
      <c r="J60" s="67">
        <v>192</v>
      </c>
      <c r="K60" s="13">
        <v>281</v>
      </c>
      <c r="L60" s="140">
        <v>0.61</v>
      </c>
      <c r="M60" s="141"/>
      <c r="N60" s="99">
        <f t="shared" si="3"/>
        <v>0</v>
      </c>
      <c r="O60" s="99">
        <f t="shared" si="4"/>
        <v>0</v>
      </c>
      <c r="P60" s="37"/>
      <c r="Q60" s="37"/>
    </row>
    <row r="61" customHeight="1" spans="1:17">
      <c r="A61" s="13"/>
      <c r="B61" s="125"/>
      <c r="C61" s="125" t="s">
        <v>255</v>
      </c>
      <c r="D61" s="60">
        <v>3.65</v>
      </c>
      <c r="E61" s="60">
        <v>0.48</v>
      </c>
      <c r="F61" s="60">
        <f t="shared" si="0"/>
        <v>4.13</v>
      </c>
      <c r="G61" s="60" t="s">
        <v>175</v>
      </c>
      <c r="H61" s="60" t="s">
        <v>176</v>
      </c>
      <c r="I61" s="60" t="s">
        <v>248</v>
      </c>
      <c r="J61" s="67">
        <v>192</v>
      </c>
      <c r="K61" s="13">
        <v>281</v>
      </c>
      <c r="L61" s="140">
        <v>0.45</v>
      </c>
      <c r="M61" s="141"/>
      <c r="N61" s="99">
        <f t="shared" si="3"/>
        <v>0</v>
      </c>
      <c r="O61" s="99">
        <f t="shared" si="4"/>
        <v>0</v>
      </c>
      <c r="P61" s="37"/>
      <c r="Q61" s="37"/>
    </row>
    <row r="62" customHeight="1" spans="1:17">
      <c r="A62" s="13"/>
      <c r="B62" s="125"/>
      <c r="C62" s="125" t="s">
        <v>256</v>
      </c>
      <c r="D62" s="60">
        <v>2.423</v>
      </c>
      <c r="E62" s="60">
        <v>0.5</v>
      </c>
      <c r="F62" s="60">
        <f t="shared" si="0"/>
        <v>2.923</v>
      </c>
      <c r="G62" s="60" t="s">
        <v>175</v>
      </c>
      <c r="H62" s="60" t="s">
        <v>176</v>
      </c>
      <c r="I62" s="60" t="s">
        <v>248</v>
      </c>
      <c r="J62" s="67">
        <v>192</v>
      </c>
      <c r="K62" s="13">
        <v>281</v>
      </c>
      <c r="L62" s="140">
        <v>0.41</v>
      </c>
      <c r="M62" s="141"/>
      <c r="N62" s="99">
        <f t="shared" si="3"/>
        <v>0</v>
      </c>
      <c r="O62" s="99">
        <f t="shared" si="4"/>
        <v>0</v>
      </c>
      <c r="P62" s="37"/>
      <c r="Q62" s="37"/>
    </row>
    <row r="63" customHeight="1" spans="1:17">
      <c r="A63" s="13"/>
      <c r="B63" s="125"/>
      <c r="C63" s="125" t="s">
        <v>257</v>
      </c>
      <c r="D63" s="60">
        <v>3.7</v>
      </c>
      <c r="E63" s="60">
        <v>0.48</v>
      </c>
      <c r="F63" s="60">
        <f t="shared" si="0"/>
        <v>4.18</v>
      </c>
      <c r="G63" s="60" t="s">
        <v>175</v>
      </c>
      <c r="H63" s="60" t="s">
        <v>176</v>
      </c>
      <c r="I63" s="60" t="s">
        <v>248</v>
      </c>
      <c r="J63" s="67">
        <v>192</v>
      </c>
      <c r="K63" s="13">
        <v>281</v>
      </c>
      <c r="L63" s="140">
        <v>0.59</v>
      </c>
      <c r="M63" s="141"/>
      <c r="N63" s="99">
        <f t="shared" si="3"/>
        <v>0</v>
      </c>
      <c r="O63" s="99">
        <f t="shared" si="4"/>
        <v>0</v>
      </c>
      <c r="P63" s="37"/>
      <c r="Q63" s="37"/>
    </row>
    <row r="64" customHeight="1" spans="1:17">
      <c r="A64" s="13"/>
      <c r="B64" s="125"/>
      <c r="C64" s="125" t="s">
        <v>258</v>
      </c>
      <c r="D64" s="60">
        <v>3.65</v>
      </c>
      <c r="E64" s="60">
        <v>0.48</v>
      </c>
      <c r="F64" s="60">
        <f t="shared" si="0"/>
        <v>4.13</v>
      </c>
      <c r="G64" s="60" t="s">
        <v>175</v>
      </c>
      <c r="H64" s="60" t="s">
        <v>176</v>
      </c>
      <c r="I64" s="60" t="s">
        <v>248</v>
      </c>
      <c r="J64" s="67">
        <v>192</v>
      </c>
      <c r="K64" s="13">
        <v>281</v>
      </c>
      <c r="L64" s="140">
        <v>0.45</v>
      </c>
      <c r="M64" s="141"/>
      <c r="N64" s="99">
        <f t="shared" si="3"/>
        <v>0</v>
      </c>
      <c r="O64" s="99">
        <f t="shared" si="4"/>
        <v>0</v>
      </c>
      <c r="P64" s="37"/>
      <c r="Q64" s="37"/>
    </row>
    <row r="65" customHeight="1" spans="1:17">
      <c r="A65" s="13"/>
      <c r="B65" s="125"/>
      <c r="C65" s="125" t="s">
        <v>259</v>
      </c>
      <c r="D65" s="60">
        <v>1.7</v>
      </c>
      <c r="E65" s="60">
        <v>0.48</v>
      </c>
      <c r="F65" s="60">
        <f t="shared" si="0"/>
        <v>2.18</v>
      </c>
      <c r="G65" s="60" t="s">
        <v>175</v>
      </c>
      <c r="H65" s="60" t="s">
        <v>176</v>
      </c>
      <c r="I65" s="60" t="s">
        <v>248</v>
      </c>
      <c r="J65" s="67">
        <v>192</v>
      </c>
      <c r="K65" s="13">
        <v>281</v>
      </c>
      <c r="L65" s="140">
        <v>0.31</v>
      </c>
      <c r="M65" s="141"/>
      <c r="N65" s="99">
        <f t="shared" si="3"/>
        <v>0</v>
      </c>
      <c r="O65" s="99">
        <f t="shared" si="4"/>
        <v>0</v>
      </c>
      <c r="P65" s="37"/>
      <c r="Q65" s="37"/>
    </row>
    <row r="66" customHeight="1" spans="1:17">
      <c r="A66" s="13"/>
      <c r="B66" s="125"/>
      <c r="C66" s="125" t="s">
        <v>260</v>
      </c>
      <c r="D66" s="60">
        <v>1.7</v>
      </c>
      <c r="E66" s="60">
        <v>0.48</v>
      </c>
      <c r="F66" s="60">
        <f t="shared" si="0"/>
        <v>2.18</v>
      </c>
      <c r="G66" s="60" t="s">
        <v>175</v>
      </c>
      <c r="H66" s="60" t="s">
        <v>176</v>
      </c>
      <c r="I66" s="60" t="s">
        <v>248</v>
      </c>
      <c r="J66" s="67">
        <v>192</v>
      </c>
      <c r="K66" s="13">
        <v>281</v>
      </c>
      <c r="L66" s="140">
        <v>0.31</v>
      </c>
      <c r="M66" s="141"/>
      <c r="N66" s="99">
        <f t="shared" si="3"/>
        <v>0</v>
      </c>
      <c r="O66" s="99">
        <f t="shared" si="4"/>
        <v>0</v>
      </c>
      <c r="P66" s="37"/>
      <c r="Q66" s="37"/>
    </row>
    <row r="67" customHeight="1" spans="1:17">
      <c r="A67" s="13"/>
      <c r="B67" s="125"/>
      <c r="C67" s="125" t="s">
        <v>261</v>
      </c>
      <c r="D67" s="60">
        <v>1.7</v>
      </c>
      <c r="E67" s="60">
        <v>0.48</v>
      </c>
      <c r="F67" s="60">
        <f t="shared" ref="F67:F130" si="5">D67+E67</f>
        <v>2.18</v>
      </c>
      <c r="G67" s="60" t="s">
        <v>175</v>
      </c>
      <c r="H67" s="60" t="s">
        <v>176</v>
      </c>
      <c r="I67" s="60" t="s">
        <v>248</v>
      </c>
      <c r="J67" s="67">
        <v>192</v>
      </c>
      <c r="K67" s="13">
        <v>281</v>
      </c>
      <c r="L67" s="140">
        <v>0.31</v>
      </c>
      <c r="M67" s="141"/>
      <c r="N67" s="99">
        <f t="shared" si="3"/>
        <v>0</v>
      </c>
      <c r="O67" s="99">
        <f t="shared" si="4"/>
        <v>0</v>
      </c>
      <c r="P67" s="37"/>
      <c r="Q67" s="37"/>
    </row>
    <row r="68" customHeight="1" spans="1:17">
      <c r="A68" s="13"/>
      <c r="B68" s="125"/>
      <c r="C68" s="125" t="s">
        <v>262</v>
      </c>
      <c r="D68" s="60">
        <v>2.3</v>
      </c>
      <c r="E68" s="60">
        <v>0.48</v>
      </c>
      <c r="F68" s="60">
        <f t="shared" si="5"/>
        <v>2.78</v>
      </c>
      <c r="G68" s="60" t="s">
        <v>175</v>
      </c>
      <c r="H68" s="60" t="s">
        <v>176</v>
      </c>
      <c r="I68" s="60" t="s">
        <v>248</v>
      </c>
      <c r="J68" s="67">
        <v>192</v>
      </c>
      <c r="K68" s="13">
        <v>281</v>
      </c>
      <c r="L68" s="140">
        <v>0.39</v>
      </c>
      <c r="M68" s="141"/>
      <c r="N68" s="99">
        <f t="shared" ref="N68:N99" si="6">IF(ROUND(M68,2)&gt;L68,"",ROUND(M68,2))</f>
        <v>0</v>
      </c>
      <c r="O68" s="99">
        <f t="shared" ref="O68:O99" si="7">K68*N68</f>
        <v>0</v>
      </c>
      <c r="P68" s="37"/>
      <c r="Q68" s="37"/>
    </row>
    <row r="69" customHeight="1" spans="1:17">
      <c r="A69" s="13"/>
      <c r="B69" s="125"/>
      <c r="C69" s="125" t="s">
        <v>263</v>
      </c>
      <c r="D69" s="60">
        <v>2.3</v>
      </c>
      <c r="E69" s="60">
        <v>0.48</v>
      </c>
      <c r="F69" s="60">
        <f t="shared" si="5"/>
        <v>2.78</v>
      </c>
      <c r="G69" s="60" t="s">
        <v>175</v>
      </c>
      <c r="H69" s="60" t="s">
        <v>176</v>
      </c>
      <c r="I69" s="60" t="s">
        <v>248</v>
      </c>
      <c r="J69" s="67">
        <v>192</v>
      </c>
      <c r="K69" s="13">
        <v>281</v>
      </c>
      <c r="L69" s="140">
        <v>0.39</v>
      </c>
      <c r="M69" s="141"/>
      <c r="N69" s="99">
        <f t="shared" si="6"/>
        <v>0</v>
      </c>
      <c r="O69" s="99">
        <f t="shared" si="7"/>
        <v>0</v>
      </c>
      <c r="P69" s="37"/>
      <c r="Q69" s="37"/>
    </row>
    <row r="70" customHeight="1" spans="1:17">
      <c r="A70" s="13"/>
      <c r="B70" s="125"/>
      <c r="C70" s="125" t="s">
        <v>264</v>
      </c>
      <c r="D70" s="60">
        <v>2.3</v>
      </c>
      <c r="E70" s="60">
        <v>0.48</v>
      </c>
      <c r="F70" s="60">
        <f t="shared" si="5"/>
        <v>2.78</v>
      </c>
      <c r="G70" s="60" t="s">
        <v>175</v>
      </c>
      <c r="H70" s="60" t="s">
        <v>176</v>
      </c>
      <c r="I70" s="60" t="s">
        <v>248</v>
      </c>
      <c r="J70" s="67">
        <v>192</v>
      </c>
      <c r="K70" s="13">
        <v>281</v>
      </c>
      <c r="L70" s="140">
        <v>0.39</v>
      </c>
      <c r="M70" s="141"/>
      <c r="N70" s="99">
        <f t="shared" si="6"/>
        <v>0</v>
      </c>
      <c r="O70" s="99">
        <f t="shared" si="7"/>
        <v>0</v>
      </c>
      <c r="P70" s="37"/>
      <c r="Q70" s="37"/>
    </row>
    <row r="71" customHeight="1" spans="1:17">
      <c r="A71" s="13"/>
      <c r="B71" s="125"/>
      <c r="C71" s="125" t="s">
        <v>265</v>
      </c>
      <c r="D71" s="60">
        <v>2.1</v>
      </c>
      <c r="E71" s="60">
        <v>0.48</v>
      </c>
      <c r="F71" s="60">
        <f t="shared" si="5"/>
        <v>2.58</v>
      </c>
      <c r="G71" s="60" t="s">
        <v>175</v>
      </c>
      <c r="H71" s="60" t="s">
        <v>176</v>
      </c>
      <c r="I71" s="60" t="s">
        <v>248</v>
      </c>
      <c r="J71" s="67">
        <v>192</v>
      </c>
      <c r="K71" s="13">
        <v>281</v>
      </c>
      <c r="L71" s="140">
        <v>0.36</v>
      </c>
      <c r="M71" s="141"/>
      <c r="N71" s="99">
        <f t="shared" si="6"/>
        <v>0</v>
      </c>
      <c r="O71" s="99">
        <f t="shared" si="7"/>
        <v>0</v>
      </c>
      <c r="P71" s="37"/>
      <c r="Q71" s="37"/>
    </row>
    <row r="72" customHeight="1" spans="1:17">
      <c r="A72" s="13"/>
      <c r="B72" s="125"/>
      <c r="C72" s="125" t="s">
        <v>266</v>
      </c>
      <c r="D72" s="60">
        <v>2.35</v>
      </c>
      <c r="E72" s="60">
        <v>0.48</v>
      </c>
      <c r="F72" s="60">
        <f t="shared" si="5"/>
        <v>2.83</v>
      </c>
      <c r="G72" s="60" t="s">
        <v>175</v>
      </c>
      <c r="H72" s="60" t="s">
        <v>176</v>
      </c>
      <c r="I72" s="60" t="s">
        <v>248</v>
      </c>
      <c r="J72" s="67">
        <v>192</v>
      </c>
      <c r="K72" s="13">
        <v>281</v>
      </c>
      <c r="L72" s="140">
        <v>0.4</v>
      </c>
      <c r="M72" s="141"/>
      <c r="N72" s="99">
        <f t="shared" si="6"/>
        <v>0</v>
      </c>
      <c r="O72" s="99">
        <f t="shared" si="7"/>
        <v>0</v>
      </c>
      <c r="P72" s="37"/>
      <c r="Q72" s="37"/>
    </row>
    <row r="73" customHeight="1" spans="1:17">
      <c r="A73" s="13"/>
      <c r="B73" s="125"/>
      <c r="C73" s="125" t="s">
        <v>267</v>
      </c>
      <c r="D73" s="60">
        <v>1.75</v>
      </c>
      <c r="E73" s="60">
        <v>0.48</v>
      </c>
      <c r="F73" s="60">
        <f t="shared" si="5"/>
        <v>2.23</v>
      </c>
      <c r="G73" s="60" t="s">
        <v>175</v>
      </c>
      <c r="H73" s="60" t="s">
        <v>176</v>
      </c>
      <c r="I73" s="60" t="s">
        <v>248</v>
      </c>
      <c r="J73" s="67">
        <v>192</v>
      </c>
      <c r="K73" s="13">
        <v>281</v>
      </c>
      <c r="L73" s="140">
        <v>0.31</v>
      </c>
      <c r="M73" s="141"/>
      <c r="N73" s="99">
        <f t="shared" si="6"/>
        <v>0</v>
      </c>
      <c r="O73" s="99">
        <f t="shared" si="7"/>
        <v>0</v>
      </c>
      <c r="P73" s="37"/>
      <c r="Q73" s="37"/>
    </row>
    <row r="74" customHeight="1" spans="1:17">
      <c r="A74" s="13"/>
      <c r="B74" s="125"/>
      <c r="C74" s="125" t="s">
        <v>268</v>
      </c>
      <c r="D74" s="60">
        <v>2.7</v>
      </c>
      <c r="E74" s="60">
        <v>0.48</v>
      </c>
      <c r="F74" s="60">
        <f t="shared" si="5"/>
        <v>3.18</v>
      </c>
      <c r="G74" s="60" t="s">
        <v>175</v>
      </c>
      <c r="H74" s="60" t="s">
        <v>176</v>
      </c>
      <c r="I74" s="60" t="s">
        <v>248</v>
      </c>
      <c r="J74" s="67">
        <v>192</v>
      </c>
      <c r="K74" s="13">
        <v>281</v>
      </c>
      <c r="L74" s="140">
        <v>0.45</v>
      </c>
      <c r="M74" s="141"/>
      <c r="N74" s="99">
        <f t="shared" si="6"/>
        <v>0</v>
      </c>
      <c r="O74" s="99">
        <f t="shared" si="7"/>
        <v>0</v>
      </c>
      <c r="P74" s="37"/>
      <c r="Q74" s="37"/>
    </row>
    <row r="75" customHeight="1" spans="1:17">
      <c r="A75" s="13"/>
      <c r="B75" s="125"/>
      <c r="C75" s="125" t="s">
        <v>269</v>
      </c>
      <c r="D75" s="60">
        <v>2.7</v>
      </c>
      <c r="E75" s="60">
        <v>0.48</v>
      </c>
      <c r="F75" s="60">
        <f t="shared" si="5"/>
        <v>3.18</v>
      </c>
      <c r="G75" s="60" t="s">
        <v>175</v>
      </c>
      <c r="H75" s="60" t="s">
        <v>176</v>
      </c>
      <c r="I75" s="60" t="s">
        <v>248</v>
      </c>
      <c r="J75" s="67">
        <v>192</v>
      </c>
      <c r="K75" s="13">
        <v>281</v>
      </c>
      <c r="L75" s="140">
        <v>0.45</v>
      </c>
      <c r="M75" s="141"/>
      <c r="N75" s="99">
        <f t="shared" si="6"/>
        <v>0</v>
      </c>
      <c r="O75" s="99">
        <f t="shared" si="7"/>
        <v>0</v>
      </c>
      <c r="P75" s="37"/>
      <c r="Q75" s="37"/>
    </row>
    <row r="76" customHeight="1" spans="1:17">
      <c r="A76" s="13"/>
      <c r="B76" s="125"/>
      <c r="C76" s="125" t="s">
        <v>270</v>
      </c>
      <c r="D76" s="60">
        <v>3.9</v>
      </c>
      <c r="E76" s="60">
        <v>0.48</v>
      </c>
      <c r="F76" s="60">
        <f t="shared" si="5"/>
        <v>4.38</v>
      </c>
      <c r="G76" s="60" t="s">
        <v>175</v>
      </c>
      <c r="H76" s="60" t="s">
        <v>176</v>
      </c>
      <c r="I76" s="60" t="s">
        <v>248</v>
      </c>
      <c r="J76" s="67">
        <v>144</v>
      </c>
      <c r="K76" s="13">
        <v>281</v>
      </c>
      <c r="L76" s="140">
        <v>0.61</v>
      </c>
      <c r="M76" s="141"/>
      <c r="N76" s="99">
        <f t="shared" si="6"/>
        <v>0</v>
      </c>
      <c r="O76" s="99">
        <f t="shared" si="7"/>
        <v>0</v>
      </c>
      <c r="P76" s="37"/>
      <c r="Q76" s="37"/>
    </row>
    <row r="77" customHeight="1" spans="1:17">
      <c r="A77" s="13"/>
      <c r="B77" s="125"/>
      <c r="C77" s="125" t="s">
        <v>271</v>
      </c>
      <c r="D77" s="60">
        <v>3.3</v>
      </c>
      <c r="E77" s="60">
        <v>0.48</v>
      </c>
      <c r="F77" s="60">
        <f t="shared" si="5"/>
        <v>3.78</v>
      </c>
      <c r="G77" s="60" t="s">
        <v>175</v>
      </c>
      <c r="H77" s="60" t="s">
        <v>176</v>
      </c>
      <c r="I77" s="60" t="s">
        <v>248</v>
      </c>
      <c r="J77" s="67">
        <v>144</v>
      </c>
      <c r="K77" s="13">
        <v>281</v>
      </c>
      <c r="L77" s="140">
        <v>0.53</v>
      </c>
      <c r="M77" s="141"/>
      <c r="N77" s="99">
        <f t="shared" si="6"/>
        <v>0</v>
      </c>
      <c r="O77" s="99">
        <f t="shared" si="7"/>
        <v>0</v>
      </c>
      <c r="P77" s="37"/>
      <c r="Q77" s="37"/>
    </row>
    <row r="78" customHeight="1" spans="1:17">
      <c r="A78" s="13"/>
      <c r="B78" s="125"/>
      <c r="C78" s="125" t="s">
        <v>272</v>
      </c>
      <c r="D78" s="60">
        <v>3.95</v>
      </c>
      <c r="E78" s="60">
        <v>0.48</v>
      </c>
      <c r="F78" s="60">
        <f t="shared" si="5"/>
        <v>4.43</v>
      </c>
      <c r="G78" s="60" t="s">
        <v>175</v>
      </c>
      <c r="H78" s="60" t="s">
        <v>176</v>
      </c>
      <c r="I78" s="60" t="s">
        <v>248</v>
      </c>
      <c r="J78" s="67">
        <v>144</v>
      </c>
      <c r="K78" s="13">
        <v>188707</v>
      </c>
      <c r="L78" s="140">
        <v>0.62</v>
      </c>
      <c r="M78" s="141"/>
      <c r="N78" s="99">
        <f t="shared" si="6"/>
        <v>0</v>
      </c>
      <c r="O78" s="99">
        <f t="shared" si="7"/>
        <v>0</v>
      </c>
      <c r="P78" s="37"/>
      <c r="Q78" s="37"/>
    </row>
    <row r="79" customHeight="1" spans="1:17">
      <c r="A79" s="13"/>
      <c r="B79" s="125"/>
      <c r="C79" s="125" t="s">
        <v>273</v>
      </c>
      <c r="D79" s="60">
        <v>3.95</v>
      </c>
      <c r="E79" s="60">
        <v>0.48</v>
      </c>
      <c r="F79" s="60">
        <f t="shared" si="5"/>
        <v>4.43</v>
      </c>
      <c r="G79" s="60" t="s">
        <v>175</v>
      </c>
      <c r="H79" s="60" t="s">
        <v>176</v>
      </c>
      <c r="I79" s="60" t="s">
        <v>248</v>
      </c>
      <c r="J79" s="67">
        <v>144</v>
      </c>
      <c r="K79" s="13">
        <v>51104</v>
      </c>
      <c r="L79" s="140">
        <v>0.62</v>
      </c>
      <c r="M79" s="141"/>
      <c r="N79" s="99">
        <f t="shared" si="6"/>
        <v>0</v>
      </c>
      <c r="O79" s="99">
        <f t="shared" si="7"/>
        <v>0</v>
      </c>
      <c r="P79" s="37"/>
      <c r="Q79" s="37"/>
    </row>
    <row r="80" customHeight="1" spans="1:17">
      <c r="A80" s="13"/>
      <c r="B80" s="125"/>
      <c r="C80" s="125" t="s">
        <v>274</v>
      </c>
      <c r="D80" s="60">
        <v>3.95</v>
      </c>
      <c r="E80" s="60">
        <v>0.48</v>
      </c>
      <c r="F80" s="60">
        <f t="shared" si="5"/>
        <v>4.43</v>
      </c>
      <c r="G80" s="60" t="s">
        <v>175</v>
      </c>
      <c r="H80" s="60" t="s">
        <v>176</v>
      </c>
      <c r="I80" s="60" t="s">
        <v>248</v>
      </c>
      <c r="J80" s="67">
        <v>144</v>
      </c>
      <c r="K80" s="13">
        <v>12165</v>
      </c>
      <c r="L80" s="140">
        <v>0.62</v>
      </c>
      <c r="M80" s="141"/>
      <c r="N80" s="99">
        <f t="shared" si="6"/>
        <v>0</v>
      </c>
      <c r="O80" s="99">
        <f t="shared" si="7"/>
        <v>0</v>
      </c>
      <c r="P80" s="37"/>
      <c r="Q80" s="37"/>
    </row>
    <row r="81" customHeight="1" spans="1:17">
      <c r="A81" s="13"/>
      <c r="B81" s="125"/>
      <c r="C81" s="125" t="s">
        <v>275</v>
      </c>
      <c r="D81" s="60">
        <v>3.95</v>
      </c>
      <c r="E81" s="60">
        <v>0.48</v>
      </c>
      <c r="F81" s="60">
        <f t="shared" si="5"/>
        <v>4.43</v>
      </c>
      <c r="G81" s="60" t="s">
        <v>175</v>
      </c>
      <c r="H81" s="60" t="s">
        <v>176</v>
      </c>
      <c r="I81" s="60" t="s">
        <v>248</v>
      </c>
      <c r="J81" s="67">
        <v>144</v>
      </c>
      <c r="K81" s="13">
        <v>281</v>
      </c>
      <c r="L81" s="140">
        <v>0.62</v>
      </c>
      <c r="M81" s="141"/>
      <c r="N81" s="99">
        <f t="shared" si="6"/>
        <v>0</v>
      </c>
      <c r="O81" s="99">
        <f t="shared" si="7"/>
        <v>0</v>
      </c>
      <c r="P81" s="37"/>
      <c r="Q81" s="37"/>
    </row>
    <row r="82" customHeight="1" spans="1:17">
      <c r="A82" s="13"/>
      <c r="B82" s="125"/>
      <c r="C82" s="125" t="s">
        <v>276</v>
      </c>
      <c r="D82" s="60">
        <v>3.75</v>
      </c>
      <c r="E82" s="60">
        <v>0.48</v>
      </c>
      <c r="F82" s="60">
        <f t="shared" si="5"/>
        <v>4.23</v>
      </c>
      <c r="G82" s="60" t="s">
        <v>175</v>
      </c>
      <c r="H82" s="60" t="s">
        <v>176</v>
      </c>
      <c r="I82" s="60" t="s">
        <v>248</v>
      </c>
      <c r="J82" s="67">
        <v>144</v>
      </c>
      <c r="K82" s="13">
        <v>281</v>
      </c>
      <c r="L82" s="140">
        <v>0.59</v>
      </c>
      <c r="M82" s="141"/>
      <c r="N82" s="99">
        <f t="shared" si="6"/>
        <v>0</v>
      </c>
      <c r="O82" s="99">
        <f t="shared" si="7"/>
        <v>0</v>
      </c>
      <c r="P82" s="37"/>
      <c r="Q82" s="37"/>
    </row>
    <row r="83" customHeight="1" spans="1:17">
      <c r="A83" s="13"/>
      <c r="B83" s="125"/>
      <c r="C83" s="125" t="s">
        <v>277</v>
      </c>
      <c r="D83" s="60">
        <v>3.7</v>
      </c>
      <c r="E83" s="60">
        <v>0.48</v>
      </c>
      <c r="F83" s="60">
        <f t="shared" si="5"/>
        <v>4.18</v>
      </c>
      <c r="G83" s="60" t="s">
        <v>175</v>
      </c>
      <c r="H83" s="60" t="s">
        <v>176</v>
      </c>
      <c r="I83" s="60" t="s">
        <v>248</v>
      </c>
      <c r="J83" s="67">
        <v>144</v>
      </c>
      <c r="K83" s="13">
        <v>281</v>
      </c>
      <c r="L83" s="140">
        <v>0.59</v>
      </c>
      <c r="M83" s="141"/>
      <c r="N83" s="99">
        <f t="shared" si="6"/>
        <v>0</v>
      </c>
      <c r="O83" s="99">
        <f t="shared" si="7"/>
        <v>0</v>
      </c>
      <c r="P83" s="37"/>
      <c r="Q83" s="37"/>
    </row>
    <row r="84" customHeight="1" spans="1:17">
      <c r="A84" s="13"/>
      <c r="B84" s="125"/>
      <c r="C84" s="125" t="s">
        <v>278</v>
      </c>
      <c r="D84" s="60">
        <v>4.65</v>
      </c>
      <c r="E84" s="60">
        <v>0.48</v>
      </c>
      <c r="F84" s="60">
        <f t="shared" si="5"/>
        <v>5.13</v>
      </c>
      <c r="G84" s="60" t="s">
        <v>175</v>
      </c>
      <c r="H84" s="60" t="s">
        <v>176</v>
      </c>
      <c r="I84" s="60" t="s">
        <v>248</v>
      </c>
      <c r="J84" s="67">
        <v>144</v>
      </c>
      <c r="K84" s="13">
        <v>281</v>
      </c>
      <c r="L84" s="140">
        <v>0.67</v>
      </c>
      <c r="M84" s="141"/>
      <c r="N84" s="99">
        <f t="shared" si="6"/>
        <v>0</v>
      </c>
      <c r="O84" s="99">
        <f t="shared" si="7"/>
        <v>0</v>
      </c>
      <c r="P84" s="37"/>
      <c r="Q84" s="37"/>
    </row>
    <row r="85" customHeight="1" spans="1:17">
      <c r="A85" s="13"/>
      <c r="B85" s="125"/>
      <c r="C85" s="125" t="s">
        <v>279</v>
      </c>
      <c r="D85" s="60">
        <v>4.8</v>
      </c>
      <c r="E85" s="60">
        <v>0.48</v>
      </c>
      <c r="F85" s="60">
        <f t="shared" si="5"/>
        <v>5.28</v>
      </c>
      <c r="G85" s="60" t="s">
        <v>175</v>
      </c>
      <c r="H85" s="60" t="s">
        <v>176</v>
      </c>
      <c r="I85" s="60" t="s">
        <v>248</v>
      </c>
      <c r="J85" s="67">
        <v>144</v>
      </c>
      <c r="K85" s="13">
        <v>281</v>
      </c>
      <c r="L85" s="140">
        <v>0.67</v>
      </c>
      <c r="M85" s="141"/>
      <c r="N85" s="99">
        <f t="shared" si="6"/>
        <v>0</v>
      </c>
      <c r="O85" s="99">
        <f t="shared" si="7"/>
        <v>0</v>
      </c>
      <c r="P85" s="37"/>
      <c r="Q85" s="37"/>
    </row>
    <row r="86" customHeight="1" spans="1:17">
      <c r="A86" s="13"/>
      <c r="B86" s="125"/>
      <c r="C86" s="125" t="s">
        <v>280</v>
      </c>
      <c r="D86" s="60">
        <v>3.45</v>
      </c>
      <c r="E86" s="60">
        <v>0.48</v>
      </c>
      <c r="F86" s="60">
        <f t="shared" si="5"/>
        <v>3.93</v>
      </c>
      <c r="G86" s="60" t="s">
        <v>175</v>
      </c>
      <c r="H86" s="60" t="s">
        <v>176</v>
      </c>
      <c r="I86" s="60" t="s">
        <v>248</v>
      </c>
      <c r="J86" s="67">
        <v>192</v>
      </c>
      <c r="K86" s="13">
        <v>281</v>
      </c>
      <c r="L86" s="140">
        <v>0.55</v>
      </c>
      <c r="M86" s="141"/>
      <c r="N86" s="99">
        <f t="shared" si="6"/>
        <v>0</v>
      </c>
      <c r="O86" s="99">
        <f t="shared" si="7"/>
        <v>0</v>
      </c>
      <c r="P86" s="37"/>
      <c r="Q86" s="37"/>
    </row>
    <row r="87" customHeight="1" spans="1:17">
      <c r="A87" s="13"/>
      <c r="B87" s="125"/>
      <c r="C87" s="125" t="s">
        <v>281</v>
      </c>
      <c r="D87" s="60">
        <v>3.45</v>
      </c>
      <c r="E87" s="60">
        <v>0.48</v>
      </c>
      <c r="F87" s="60">
        <f t="shared" si="5"/>
        <v>3.93</v>
      </c>
      <c r="G87" s="60" t="s">
        <v>175</v>
      </c>
      <c r="H87" s="60" t="s">
        <v>176</v>
      </c>
      <c r="I87" s="60" t="s">
        <v>248</v>
      </c>
      <c r="J87" s="67">
        <v>192</v>
      </c>
      <c r="K87" s="13">
        <v>281</v>
      </c>
      <c r="L87" s="140">
        <v>0.55</v>
      </c>
      <c r="M87" s="141"/>
      <c r="N87" s="99">
        <f t="shared" si="6"/>
        <v>0</v>
      </c>
      <c r="O87" s="99">
        <f t="shared" si="7"/>
        <v>0</v>
      </c>
      <c r="P87" s="37"/>
      <c r="Q87" s="37"/>
    </row>
    <row r="88" customHeight="1" spans="1:17">
      <c r="A88" s="13"/>
      <c r="B88" s="125"/>
      <c r="C88" s="125" t="s">
        <v>282</v>
      </c>
      <c r="D88" s="60">
        <v>2.4</v>
      </c>
      <c r="E88" s="60">
        <v>0.48</v>
      </c>
      <c r="F88" s="60">
        <f t="shared" si="5"/>
        <v>2.88</v>
      </c>
      <c r="G88" s="60" t="s">
        <v>175</v>
      </c>
      <c r="H88" s="60" t="s">
        <v>176</v>
      </c>
      <c r="I88" s="60" t="s">
        <v>248</v>
      </c>
      <c r="J88" s="67">
        <v>192</v>
      </c>
      <c r="K88" s="13">
        <v>281</v>
      </c>
      <c r="L88" s="140">
        <v>0.4</v>
      </c>
      <c r="M88" s="141"/>
      <c r="N88" s="99">
        <f t="shared" si="6"/>
        <v>0</v>
      </c>
      <c r="O88" s="99">
        <f t="shared" si="7"/>
        <v>0</v>
      </c>
      <c r="P88" s="37"/>
      <c r="Q88" s="37"/>
    </row>
    <row r="89" customHeight="1" spans="1:17">
      <c r="A89" s="13"/>
      <c r="B89" s="125"/>
      <c r="C89" s="125" t="s">
        <v>283</v>
      </c>
      <c r="D89" s="60">
        <v>2.35</v>
      </c>
      <c r="E89" s="60">
        <v>0.48</v>
      </c>
      <c r="F89" s="60">
        <f t="shared" si="5"/>
        <v>2.83</v>
      </c>
      <c r="G89" s="60" t="s">
        <v>175</v>
      </c>
      <c r="H89" s="60" t="s">
        <v>176</v>
      </c>
      <c r="I89" s="60" t="s">
        <v>248</v>
      </c>
      <c r="J89" s="67">
        <v>192</v>
      </c>
      <c r="K89" s="13">
        <v>281</v>
      </c>
      <c r="L89" s="140">
        <v>0.4</v>
      </c>
      <c r="M89" s="141"/>
      <c r="N89" s="99">
        <f t="shared" si="6"/>
        <v>0</v>
      </c>
      <c r="O89" s="99">
        <f t="shared" si="7"/>
        <v>0</v>
      </c>
      <c r="P89" s="37"/>
      <c r="Q89" s="37"/>
    </row>
    <row r="90" customHeight="1" spans="1:17">
      <c r="A90" s="13"/>
      <c r="B90" s="125"/>
      <c r="C90" s="125" t="s">
        <v>284</v>
      </c>
      <c r="D90" s="60">
        <v>2.4</v>
      </c>
      <c r="E90" s="60">
        <v>0.48</v>
      </c>
      <c r="F90" s="60">
        <f t="shared" si="5"/>
        <v>2.88</v>
      </c>
      <c r="G90" s="60" t="s">
        <v>175</v>
      </c>
      <c r="H90" s="60" t="s">
        <v>176</v>
      </c>
      <c r="I90" s="60" t="s">
        <v>248</v>
      </c>
      <c r="J90" s="67">
        <v>192</v>
      </c>
      <c r="K90" s="13">
        <v>24541</v>
      </c>
      <c r="L90" s="140">
        <v>0.4</v>
      </c>
      <c r="M90" s="141"/>
      <c r="N90" s="99">
        <f t="shared" si="6"/>
        <v>0</v>
      </c>
      <c r="O90" s="99">
        <f t="shared" si="7"/>
        <v>0</v>
      </c>
      <c r="P90" s="37"/>
      <c r="Q90" s="37"/>
    </row>
    <row r="91" customHeight="1" spans="1:17">
      <c r="A91" s="13"/>
      <c r="B91" s="125"/>
      <c r="C91" s="125" t="s">
        <v>285</v>
      </c>
      <c r="D91" s="60">
        <v>3.45</v>
      </c>
      <c r="E91" s="60">
        <v>0.48</v>
      </c>
      <c r="F91" s="60">
        <f t="shared" si="5"/>
        <v>3.93</v>
      </c>
      <c r="G91" s="60" t="s">
        <v>175</v>
      </c>
      <c r="H91" s="60" t="s">
        <v>176</v>
      </c>
      <c r="I91" s="60" t="s">
        <v>248</v>
      </c>
      <c r="J91" s="67">
        <v>192</v>
      </c>
      <c r="K91" s="13">
        <v>281</v>
      </c>
      <c r="L91" s="140">
        <v>0.55</v>
      </c>
      <c r="M91" s="141"/>
      <c r="N91" s="99">
        <f t="shared" si="6"/>
        <v>0</v>
      </c>
      <c r="O91" s="99">
        <f t="shared" si="7"/>
        <v>0</v>
      </c>
      <c r="P91" s="37"/>
      <c r="Q91" s="37"/>
    </row>
    <row r="92" customHeight="1" spans="1:17">
      <c r="A92" s="13"/>
      <c r="B92" s="125"/>
      <c r="C92" s="125" t="s">
        <v>286</v>
      </c>
      <c r="D92" s="60">
        <v>2.3</v>
      </c>
      <c r="E92" s="60">
        <v>0.48</v>
      </c>
      <c r="F92" s="60">
        <f t="shared" si="5"/>
        <v>2.78</v>
      </c>
      <c r="G92" s="60" t="s">
        <v>175</v>
      </c>
      <c r="H92" s="60" t="s">
        <v>176</v>
      </c>
      <c r="I92" s="60" t="s">
        <v>248</v>
      </c>
      <c r="J92" s="67">
        <v>192</v>
      </c>
      <c r="K92" s="13">
        <v>281</v>
      </c>
      <c r="L92" s="140">
        <v>0.35</v>
      </c>
      <c r="M92" s="141"/>
      <c r="N92" s="99">
        <f t="shared" si="6"/>
        <v>0</v>
      </c>
      <c r="O92" s="99">
        <f t="shared" si="7"/>
        <v>0</v>
      </c>
      <c r="P92" s="37"/>
      <c r="Q92" s="37"/>
    </row>
    <row r="93" customHeight="1" spans="1:17">
      <c r="A93" s="13"/>
      <c r="B93" s="125"/>
      <c r="C93" s="125" t="s">
        <v>287</v>
      </c>
      <c r="D93" s="60">
        <v>2.3</v>
      </c>
      <c r="E93" s="60">
        <v>0.48</v>
      </c>
      <c r="F93" s="60">
        <f t="shared" si="5"/>
        <v>2.78</v>
      </c>
      <c r="G93" s="60" t="s">
        <v>175</v>
      </c>
      <c r="H93" s="60" t="s">
        <v>176</v>
      </c>
      <c r="I93" s="60" t="s">
        <v>248</v>
      </c>
      <c r="J93" s="67">
        <v>192</v>
      </c>
      <c r="K93" s="13">
        <v>281</v>
      </c>
      <c r="L93" s="140">
        <v>0.35</v>
      </c>
      <c r="M93" s="141"/>
      <c r="N93" s="99">
        <f t="shared" si="6"/>
        <v>0</v>
      </c>
      <c r="O93" s="99">
        <f t="shared" si="7"/>
        <v>0</v>
      </c>
      <c r="P93" s="37"/>
      <c r="Q93" s="37"/>
    </row>
    <row r="94" customHeight="1" spans="1:17">
      <c r="A94" s="13"/>
      <c r="B94" s="125"/>
      <c r="C94" s="125" t="s">
        <v>288</v>
      </c>
      <c r="D94" s="60">
        <v>2</v>
      </c>
      <c r="E94" s="60">
        <v>0.48</v>
      </c>
      <c r="F94" s="60">
        <f t="shared" si="5"/>
        <v>2.48</v>
      </c>
      <c r="G94" s="60" t="s">
        <v>175</v>
      </c>
      <c r="H94" s="60" t="s">
        <v>176</v>
      </c>
      <c r="I94" s="60" t="s">
        <v>248</v>
      </c>
      <c r="J94" s="67">
        <v>192</v>
      </c>
      <c r="K94" s="13">
        <v>281</v>
      </c>
      <c r="L94" s="140">
        <v>0.3</v>
      </c>
      <c r="M94" s="141"/>
      <c r="N94" s="99">
        <f t="shared" si="6"/>
        <v>0</v>
      </c>
      <c r="O94" s="99">
        <f t="shared" si="7"/>
        <v>0</v>
      </c>
      <c r="P94" s="37"/>
      <c r="Q94" s="37"/>
    </row>
    <row r="95" customHeight="1" spans="1:17">
      <c r="A95" s="13"/>
      <c r="B95" s="125"/>
      <c r="C95" s="125" t="s">
        <v>289</v>
      </c>
      <c r="D95" s="60">
        <v>3.31</v>
      </c>
      <c r="E95" s="60">
        <v>0.48</v>
      </c>
      <c r="F95" s="60">
        <f t="shared" si="5"/>
        <v>3.79</v>
      </c>
      <c r="G95" s="60" t="s">
        <v>175</v>
      </c>
      <c r="H95" s="60" t="s">
        <v>176</v>
      </c>
      <c r="I95" s="60" t="s">
        <v>248</v>
      </c>
      <c r="J95" s="67">
        <v>192</v>
      </c>
      <c r="K95" s="13">
        <v>281</v>
      </c>
      <c r="L95" s="140">
        <v>0.53</v>
      </c>
      <c r="M95" s="141"/>
      <c r="N95" s="99">
        <f t="shared" si="6"/>
        <v>0</v>
      </c>
      <c r="O95" s="99">
        <f t="shared" si="7"/>
        <v>0</v>
      </c>
      <c r="P95" s="37"/>
      <c r="Q95" s="37"/>
    </row>
    <row r="96" customHeight="1" spans="1:17">
      <c r="A96" s="13"/>
      <c r="B96" s="125"/>
      <c r="C96" s="125" t="s">
        <v>290</v>
      </c>
      <c r="D96" s="60">
        <v>2.9</v>
      </c>
      <c r="E96" s="60">
        <v>0.48</v>
      </c>
      <c r="F96" s="60">
        <f t="shared" si="5"/>
        <v>3.38</v>
      </c>
      <c r="G96" s="60" t="s">
        <v>175</v>
      </c>
      <c r="H96" s="60" t="s">
        <v>176</v>
      </c>
      <c r="I96" s="60" t="s">
        <v>248</v>
      </c>
      <c r="J96" s="67">
        <v>192</v>
      </c>
      <c r="K96" s="13">
        <v>281</v>
      </c>
      <c r="L96" s="140">
        <v>0.43</v>
      </c>
      <c r="M96" s="141"/>
      <c r="N96" s="99">
        <f t="shared" si="6"/>
        <v>0</v>
      </c>
      <c r="O96" s="99">
        <f t="shared" si="7"/>
        <v>0</v>
      </c>
      <c r="P96" s="37"/>
      <c r="Q96" s="37"/>
    </row>
    <row r="97" customHeight="1" spans="1:17">
      <c r="A97" s="13"/>
      <c r="B97" s="125"/>
      <c r="C97" s="125" t="s">
        <v>291</v>
      </c>
      <c r="D97" s="60">
        <v>2.93</v>
      </c>
      <c r="E97" s="60">
        <v>0.48</v>
      </c>
      <c r="F97" s="60">
        <f t="shared" si="5"/>
        <v>3.41</v>
      </c>
      <c r="G97" s="60" t="s">
        <v>175</v>
      </c>
      <c r="H97" s="60" t="s">
        <v>176</v>
      </c>
      <c r="I97" s="60" t="s">
        <v>248</v>
      </c>
      <c r="J97" s="67">
        <v>192</v>
      </c>
      <c r="K97" s="13">
        <v>281</v>
      </c>
      <c r="L97" s="140">
        <v>0.43</v>
      </c>
      <c r="M97" s="141"/>
      <c r="N97" s="99">
        <f t="shared" si="6"/>
        <v>0</v>
      </c>
      <c r="O97" s="99">
        <f t="shared" si="7"/>
        <v>0</v>
      </c>
      <c r="P97" s="37"/>
      <c r="Q97" s="37"/>
    </row>
    <row r="98" customHeight="1" spans="1:17">
      <c r="A98" s="13"/>
      <c r="B98" s="125"/>
      <c r="C98" s="125" t="s">
        <v>292</v>
      </c>
      <c r="D98" s="60">
        <v>3.79</v>
      </c>
      <c r="E98" s="60">
        <v>0.48</v>
      </c>
      <c r="F98" s="60">
        <f t="shared" si="5"/>
        <v>4.27</v>
      </c>
      <c r="G98" s="60" t="s">
        <v>175</v>
      </c>
      <c r="H98" s="60" t="s">
        <v>176</v>
      </c>
      <c r="I98" s="60" t="s">
        <v>248</v>
      </c>
      <c r="J98" s="67">
        <v>192</v>
      </c>
      <c r="K98" s="13">
        <v>281</v>
      </c>
      <c r="L98" s="140">
        <v>0.54</v>
      </c>
      <c r="M98" s="141"/>
      <c r="N98" s="99">
        <f t="shared" si="6"/>
        <v>0</v>
      </c>
      <c r="O98" s="99">
        <f t="shared" si="7"/>
        <v>0</v>
      </c>
      <c r="P98" s="37"/>
      <c r="Q98" s="37"/>
    </row>
    <row r="99" customHeight="1" spans="1:17">
      <c r="A99" s="13"/>
      <c r="B99" s="125"/>
      <c r="C99" s="125" t="s">
        <v>293</v>
      </c>
      <c r="D99" s="60">
        <v>3.81</v>
      </c>
      <c r="E99" s="60">
        <v>0.5</v>
      </c>
      <c r="F99" s="60">
        <f t="shared" si="5"/>
        <v>4.31</v>
      </c>
      <c r="G99" s="60" t="s">
        <v>175</v>
      </c>
      <c r="H99" s="60" t="s">
        <v>176</v>
      </c>
      <c r="I99" s="60" t="s">
        <v>248</v>
      </c>
      <c r="J99" s="67">
        <v>192</v>
      </c>
      <c r="K99" s="13">
        <v>281</v>
      </c>
      <c r="L99" s="140">
        <v>0.54</v>
      </c>
      <c r="M99" s="141"/>
      <c r="N99" s="99">
        <f t="shared" si="6"/>
        <v>0</v>
      </c>
      <c r="O99" s="99">
        <f t="shared" si="7"/>
        <v>0</v>
      </c>
      <c r="P99" s="37"/>
      <c r="Q99" s="37"/>
    </row>
    <row r="100" customHeight="1" spans="1:17">
      <c r="A100" s="13"/>
      <c r="B100" s="125"/>
      <c r="C100" s="125" t="s">
        <v>294</v>
      </c>
      <c r="D100" s="60">
        <v>3</v>
      </c>
      <c r="E100" s="60">
        <v>0.5</v>
      </c>
      <c r="F100" s="60">
        <f t="shared" si="5"/>
        <v>3.5</v>
      </c>
      <c r="G100" s="60" t="s">
        <v>175</v>
      </c>
      <c r="H100" s="60" t="s">
        <v>176</v>
      </c>
      <c r="I100" s="60" t="s">
        <v>248</v>
      </c>
      <c r="J100" s="67">
        <v>192</v>
      </c>
      <c r="K100" s="13">
        <v>281</v>
      </c>
      <c r="L100" s="140">
        <v>0.49</v>
      </c>
      <c r="M100" s="141"/>
      <c r="N100" s="99">
        <f t="shared" ref="N100:N131" si="8">IF(ROUND(M100,2)&gt;L100,"",ROUND(M100,2))</f>
        <v>0</v>
      </c>
      <c r="O100" s="99">
        <f t="shared" ref="O100:O131" si="9">K100*N100</f>
        <v>0</v>
      </c>
      <c r="P100" s="37"/>
      <c r="Q100" s="37"/>
    </row>
    <row r="101" customHeight="1" spans="1:17">
      <c r="A101" s="13"/>
      <c r="B101" s="125"/>
      <c r="C101" s="125" t="s">
        <v>295</v>
      </c>
      <c r="D101" s="60">
        <v>2.7</v>
      </c>
      <c r="E101" s="60">
        <v>0.5</v>
      </c>
      <c r="F101" s="60">
        <f t="shared" si="5"/>
        <v>3.2</v>
      </c>
      <c r="G101" s="60" t="s">
        <v>175</v>
      </c>
      <c r="H101" s="60" t="s">
        <v>176</v>
      </c>
      <c r="I101" s="60" t="s">
        <v>248</v>
      </c>
      <c r="J101" s="67">
        <v>192</v>
      </c>
      <c r="K101" s="13">
        <v>281</v>
      </c>
      <c r="L101" s="140">
        <v>0.45</v>
      </c>
      <c r="M101" s="141"/>
      <c r="N101" s="99">
        <f t="shared" si="8"/>
        <v>0</v>
      </c>
      <c r="O101" s="99">
        <f t="shared" si="9"/>
        <v>0</v>
      </c>
      <c r="P101" s="37"/>
      <c r="Q101" s="37"/>
    </row>
    <row r="102" customHeight="1" spans="1:17">
      <c r="A102" s="13"/>
      <c r="B102" s="125"/>
      <c r="C102" s="125" t="s">
        <v>296</v>
      </c>
      <c r="D102" s="60">
        <v>4</v>
      </c>
      <c r="E102" s="60">
        <v>0.5</v>
      </c>
      <c r="F102" s="60">
        <f t="shared" si="5"/>
        <v>4.5</v>
      </c>
      <c r="G102" s="60" t="s">
        <v>175</v>
      </c>
      <c r="H102" s="60" t="s">
        <v>176</v>
      </c>
      <c r="I102" s="60" t="s">
        <v>248</v>
      </c>
      <c r="J102" s="67">
        <v>192</v>
      </c>
      <c r="K102" s="13">
        <v>281</v>
      </c>
      <c r="L102" s="140">
        <v>0.63</v>
      </c>
      <c r="M102" s="141"/>
      <c r="N102" s="99">
        <f t="shared" si="8"/>
        <v>0</v>
      </c>
      <c r="O102" s="99">
        <f t="shared" si="9"/>
        <v>0</v>
      </c>
      <c r="P102" s="37"/>
      <c r="Q102" s="37"/>
    </row>
    <row r="103" customHeight="1" spans="1:17">
      <c r="A103" s="13"/>
      <c r="B103" s="125"/>
      <c r="C103" s="125" t="s">
        <v>297</v>
      </c>
      <c r="D103" s="60">
        <v>3.45</v>
      </c>
      <c r="E103" s="60">
        <v>0.5</v>
      </c>
      <c r="F103" s="60">
        <f t="shared" si="5"/>
        <v>3.95</v>
      </c>
      <c r="G103" s="60" t="s">
        <v>175</v>
      </c>
      <c r="H103" s="60" t="s">
        <v>176</v>
      </c>
      <c r="I103" s="60" t="s">
        <v>248</v>
      </c>
      <c r="J103" s="67">
        <v>192</v>
      </c>
      <c r="K103" s="13">
        <v>281</v>
      </c>
      <c r="L103" s="140">
        <v>0.55</v>
      </c>
      <c r="M103" s="141"/>
      <c r="N103" s="99">
        <f t="shared" si="8"/>
        <v>0</v>
      </c>
      <c r="O103" s="99">
        <f t="shared" si="9"/>
        <v>0</v>
      </c>
      <c r="P103" s="37"/>
      <c r="Q103" s="37"/>
    </row>
    <row r="104" customHeight="1" spans="1:17">
      <c r="A104" s="13"/>
      <c r="B104" s="125"/>
      <c r="C104" s="125" t="s">
        <v>298</v>
      </c>
      <c r="D104" s="60">
        <v>3.45</v>
      </c>
      <c r="E104" s="60">
        <v>0.5</v>
      </c>
      <c r="F104" s="60">
        <f t="shared" si="5"/>
        <v>3.95</v>
      </c>
      <c r="G104" s="60" t="s">
        <v>175</v>
      </c>
      <c r="H104" s="60" t="s">
        <v>176</v>
      </c>
      <c r="I104" s="60" t="s">
        <v>248</v>
      </c>
      <c r="J104" s="67">
        <v>192</v>
      </c>
      <c r="K104" s="13">
        <v>281</v>
      </c>
      <c r="L104" s="140">
        <v>0.55</v>
      </c>
      <c r="M104" s="141"/>
      <c r="N104" s="99">
        <f t="shared" si="8"/>
        <v>0</v>
      </c>
      <c r="O104" s="99">
        <f t="shared" si="9"/>
        <v>0</v>
      </c>
      <c r="P104" s="37"/>
      <c r="Q104" s="37"/>
    </row>
    <row r="105" customHeight="1" spans="1:17">
      <c r="A105" s="13"/>
      <c r="B105" s="125"/>
      <c r="C105" s="125" t="s">
        <v>299</v>
      </c>
      <c r="D105" s="60">
        <v>2.6</v>
      </c>
      <c r="E105" s="60">
        <v>0.5</v>
      </c>
      <c r="F105" s="60">
        <f t="shared" si="5"/>
        <v>3.1</v>
      </c>
      <c r="G105" s="60" t="s">
        <v>175</v>
      </c>
      <c r="H105" s="60" t="s">
        <v>176</v>
      </c>
      <c r="I105" s="60" t="s">
        <v>248</v>
      </c>
      <c r="J105" s="67">
        <v>192</v>
      </c>
      <c r="K105" s="13">
        <v>281</v>
      </c>
      <c r="L105" s="140">
        <v>0.43</v>
      </c>
      <c r="M105" s="141"/>
      <c r="N105" s="99">
        <f t="shared" si="8"/>
        <v>0</v>
      </c>
      <c r="O105" s="99">
        <f t="shared" si="9"/>
        <v>0</v>
      </c>
      <c r="P105" s="37"/>
      <c r="Q105" s="37"/>
    </row>
    <row r="106" customHeight="1" spans="1:17">
      <c r="A106" s="13"/>
      <c r="B106" s="125"/>
      <c r="C106" s="125" t="s">
        <v>300</v>
      </c>
      <c r="D106" s="60">
        <v>2.6</v>
      </c>
      <c r="E106" s="60">
        <v>0.5</v>
      </c>
      <c r="F106" s="60">
        <f t="shared" si="5"/>
        <v>3.1</v>
      </c>
      <c r="G106" s="60" t="s">
        <v>175</v>
      </c>
      <c r="H106" s="60" t="s">
        <v>176</v>
      </c>
      <c r="I106" s="60" t="s">
        <v>248</v>
      </c>
      <c r="J106" s="67">
        <v>192</v>
      </c>
      <c r="K106" s="13">
        <v>281</v>
      </c>
      <c r="L106" s="140">
        <v>0.43</v>
      </c>
      <c r="M106" s="141"/>
      <c r="N106" s="99">
        <f t="shared" si="8"/>
        <v>0</v>
      </c>
      <c r="O106" s="99">
        <f t="shared" si="9"/>
        <v>0</v>
      </c>
      <c r="P106" s="37"/>
      <c r="Q106" s="37"/>
    </row>
    <row r="107" customHeight="1" spans="1:17">
      <c r="A107" s="13"/>
      <c r="B107" s="125"/>
      <c r="C107" s="125" t="s">
        <v>301</v>
      </c>
      <c r="D107" s="60">
        <v>5</v>
      </c>
      <c r="E107" s="60">
        <v>0.5</v>
      </c>
      <c r="F107" s="60">
        <f t="shared" si="5"/>
        <v>5.5</v>
      </c>
      <c r="G107" s="60" t="s">
        <v>175</v>
      </c>
      <c r="H107" s="60" t="s">
        <v>176</v>
      </c>
      <c r="I107" s="60" t="s">
        <v>248</v>
      </c>
      <c r="J107" s="67">
        <v>192</v>
      </c>
      <c r="K107" s="13">
        <v>281</v>
      </c>
      <c r="L107" s="140">
        <v>0.77</v>
      </c>
      <c r="M107" s="141"/>
      <c r="N107" s="99">
        <f t="shared" si="8"/>
        <v>0</v>
      </c>
      <c r="O107" s="99">
        <f t="shared" si="9"/>
        <v>0</v>
      </c>
      <c r="P107" s="37"/>
      <c r="Q107" s="37"/>
    </row>
    <row r="108" customHeight="1" spans="1:17">
      <c r="A108" s="13"/>
      <c r="B108" s="125"/>
      <c r="C108" s="125" t="s">
        <v>302</v>
      </c>
      <c r="D108" s="60">
        <v>5.26</v>
      </c>
      <c r="E108" s="60">
        <v>0.5</v>
      </c>
      <c r="F108" s="60">
        <f t="shared" si="5"/>
        <v>5.76</v>
      </c>
      <c r="G108" s="60" t="s">
        <v>175</v>
      </c>
      <c r="H108" s="60" t="s">
        <v>176</v>
      </c>
      <c r="I108" s="60" t="s">
        <v>248</v>
      </c>
      <c r="J108" s="67">
        <v>192</v>
      </c>
      <c r="K108" s="13">
        <v>281</v>
      </c>
      <c r="L108" s="140">
        <v>0.81</v>
      </c>
      <c r="M108" s="141"/>
      <c r="N108" s="99">
        <f t="shared" si="8"/>
        <v>0</v>
      </c>
      <c r="O108" s="99">
        <f t="shared" si="9"/>
        <v>0</v>
      </c>
      <c r="P108" s="37"/>
      <c r="Q108" s="37"/>
    </row>
    <row r="109" customHeight="1" spans="1:17">
      <c r="A109" s="13"/>
      <c r="B109" s="125"/>
      <c r="C109" s="125" t="s">
        <v>303</v>
      </c>
      <c r="D109" s="60">
        <v>3.85</v>
      </c>
      <c r="E109" s="60">
        <v>1.18</v>
      </c>
      <c r="F109" s="60">
        <f t="shared" si="5"/>
        <v>5.03</v>
      </c>
      <c r="G109" s="60" t="s">
        <v>175</v>
      </c>
      <c r="H109" s="60" t="s">
        <v>176</v>
      </c>
      <c r="I109" s="60" t="s">
        <v>248</v>
      </c>
      <c r="J109" s="67">
        <v>192</v>
      </c>
      <c r="K109" s="13">
        <v>281</v>
      </c>
      <c r="L109" s="140">
        <v>0.62</v>
      </c>
      <c r="M109" s="141"/>
      <c r="N109" s="99">
        <f t="shared" si="8"/>
        <v>0</v>
      </c>
      <c r="O109" s="99">
        <f t="shared" si="9"/>
        <v>0</v>
      </c>
      <c r="P109" s="37"/>
      <c r="Q109" s="37"/>
    </row>
    <row r="110" customHeight="1" spans="1:17">
      <c r="A110" s="13"/>
      <c r="B110" s="125"/>
      <c r="C110" s="125" t="s">
        <v>304</v>
      </c>
      <c r="D110" s="60">
        <v>3.85</v>
      </c>
      <c r="E110" s="60">
        <v>1.18</v>
      </c>
      <c r="F110" s="60">
        <f t="shared" si="5"/>
        <v>5.03</v>
      </c>
      <c r="G110" s="60" t="s">
        <v>175</v>
      </c>
      <c r="H110" s="60" t="s">
        <v>176</v>
      </c>
      <c r="I110" s="60" t="s">
        <v>248</v>
      </c>
      <c r="J110" s="67">
        <v>192</v>
      </c>
      <c r="K110" s="13">
        <v>21897</v>
      </c>
      <c r="L110" s="140">
        <v>0.62</v>
      </c>
      <c r="M110" s="141"/>
      <c r="N110" s="99">
        <f t="shared" si="8"/>
        <v>0</v>
      </c>
      <c r="O110" s="99">
        <f t="shared" si="9"/>
        <v>0</v>
      </c>
      <c r="P110" s="37"/>
      <c r="Q110" s="37"/>
    </row>
    <row r="111" customHeight="1" spans="1:17">
      <c r="A111" s="13"/>
      <c r="B111" s="125"/>
      <c r="C111" s="125" t="s">
        <v>305</v>
      </c>
      <c r="D111" s="60">
        <v>3.579</v>
      </c>
      <c r="E111" s="60">
        <v>1.18</v>
      </c>
      <c r="F111" s="60">
        <f t="shared" si="5"/>
        <v>4.759</v>
      </c>
      <c r="G111" s="60" t="s">
        <v>175</v>
      </c>
      <c r="H111" s="60" t="s">
        <v>176</v>
      </c>
      <c r="I111" s="60" t="s">
        <v>248</v>
      </c>
      <c r="J111" s="67">
        <v>192</v>
      </c>
      <c r="K111" s="13">
        <v>281</v>
      </c>
      <c r="L111" s="140">
        <v>0.62</v>
      </c>
      <c r="M111" s="141"/>
      <c r="N111" s="99">
        <f t="shared" si="8"/>
        <v>0</v>
      </c>
      <c r="O111" s="99">
        <f t="shared" si="9"/>
        <v>0</v>
      </c>
      <c r="P111" s="37"/>
      <c r="Q111" s="37"/>
    </row>
    <row r="112" customHeight="1" spans="1:17">
      <c r="A112" s="13"/>
      <c r="B112" s="125"/>
      <c r="C112" s="125" t="s">
        <v>306</v>
      </c>
      <c r="D112" s="60">
        <v>3.579</v>
      </c>
      <c r="E112" s="60">
        <v>1.18</v>
      </c>
      <c r="F112" s="60">
        <f t="shared" si="5"/>
        <v>4.759</v>
      </c>
      <c r="G112" s="60" t="s">
        <v>175</v>
      </c>
      <c r="H112" s="60" t="s">
        <v>176</v>
      </c>
      <c r="I112" s="60" t="s">
        <v>248</v>
      </c>
      <c r="J112" s="67">
        <v>192</v>
      </c>
      <c r="K112" s="13">
        <v>281</v>
      </c>
      <c r="L112" s="140">
        <v>0.62</v>
      </c>
      <c r="M112" s="141"/>
      <c r="N112" s="99">
        <f t="shared" si="8"/>
        <v>0</v>
      </c>
      <c r="O112" s="99">
        <f t="shared" si="9"/>
        <v>0</v>
      </c>
      <c r="P112" s="37"/>
      <c r="Q112" s="37"/>
    </row>
    <row r="113" customHeight="1" spans="1:17">
      <c r="A113" s="13"/>
      <c r="B113" s="125"/>
      <c r="C113" s="125" t="s">
        <v>307</v>
      </c>
      <c r="D113" s="60">
        <v>3.35</v>
      </c>
      <c r="E113" s="60">
        <v>1.18</v>
      </c>
      <c r="F113" s="60">
        <f t="shared" si="5"/>
        <v>4.53</v>
      </c>
      <c r="G113" s="60" t="s">
        <v>175</v>
      </c>
      <c r="H113" s="60" t="s">
        <v>176</v>
      </c>
      <c r="I113" s="60" t="s">
        <v>248</v>
      </c>
      <c r="J113" s="67">
        <v>192</v>
      </c>
      <c r="K113" s="13">
        <v>281</v>
      </c>
      <c r="L113" s="140">
        <v>0.62</v>
      </c>
      <c r="M113" s="141"/>
      <c r="N113" s="99">
        <f t="shared" si="8"/>
        <v>0</v>
      </c>
      <c r="O113" s="99">
        <f t="shared" si="9"/>
        <v>0</v>
      </c>
      <c r="P113" s="37"/>
      <c r="Q113" s="37"/>
    </row>
    <row r="114" customHeight="1" spans="1:17">
      <c r="A114" s="13"/>
      <c r="B114" s="125"/>
      <c r="C114" s="125" t="s">
        <v>308</v>
      </c>
      <c r="D114" s="60">
        <v>3.64</v>
      </c>
      <c r="E114" s="60">
        <v>1.18</v>
      </c>
      <c r="F114" s="60">
        <f t="shared" si="5"/>
        <v>4.82</v>
      </c>
      <c r="G114" s="60" t="s">
        <v>175</v>
      </c>
      <c r="H114" s="60" t="s">
        <v>176</v>
      </c>
      <c r="I114" s="60" t="s">
        <v>248</v>
      </c>
      <c r="J114" s="67">
        <v>192</v>
      </c>
      <c r="K114" s="13">
        <v>187251</v>
      </c>
      <c r="L114" s="140">
        <v>0.62</v>
      </c>
      <c r="M114" s="141"/>
      <c r="N114" s="99">
        <f t="shared" si="8"/>
        <v>0</v>
      </c>
      <c r="O114" s="99">
        <f t="shared" si="9"/>
        <v>0</v>
      </c>
      <c r="P114" s="37"/>
      <c r="Q114" s="37"/>
    </row>
    <row r="115" customHeight="1" spans="1:17">
      <c r="A115" s="13"/>
      <c r="B115" s="125"/>
      <c r="C115" s="125" t="s">
        <v>309</v>
      </c>
      <c r="D115" s="60">
        <v>5.72</v>
      </c>
      <c r="E115" s="60">
        <v>1.18</v>
      </c>
      <c r="F115" s="60">
        <f t="shared" si="5"/>
        <v>6.9</v>
      </c>
      <c r="G115" s="60" t="s">
        <v>175</v>
      </c>
      <c r="H115" s="60" t="s">
        <v>176</v>
      </c>
      <c r="I115" s="60" t="s">
        <v>248</v>
      </c>
      <c r="J115" s="67">
        <v>192</v>
      </c>
      <c r="K115" s="13">
        <v>281</v>
      </c>
      <c r="L115" s="140">
        <v>0.95</v>
      </c>
      <c r="M115" s="141"/>
      <c r="N115" s="99">
        <f t="shared" si="8"/>
        <v>0</v>
      </c>
      <c r="O115" s="99">
        <f t="shared" si="9"/>
        <v>0</v>
      </c>
      <c r="P115" s="37"/>
      <c r="Q115" s="37"/>
    </row>
    <row r="116" customHeight="1" spans="1:17">
      <c r="A116" s="13"/>
      <c r="B116" s="125"/>
      <c r="C116" s="125" t="s">
        <v>310</v>
      </c>
      <c r="D116" s="60">
        <v>6.18</v>
      </c>
      <c r="E116" s="60">
        <v>1.18</v>
      </c>
      <c r="F116" s="60">
        <f t="shared" si="5"/>
        <v>7.36</v>
      </c>
      <c r="G116" s="60" t="s">
        <v>175</v>
      </c>
      <c r="H116" s="60" t="s">
        <v>176</v>
      </c>
      <c r="I116" s="60" t="s">
        <v>248</v>
      </c>
      <c r="J116" s="67">
        <v>96</v>
      </c>
      <c r="K116" s="13">
        <v>1965</v>
      </c>
      <c r="L116" s="140">
        <v>0.95</v>
      </c>
      <c r="M116" s="141"/>
      <c r="N116" s="99">
        <f t="shared" si="8"/>
        <v>0</v>
      </c>
      <c r="O116" s="99">
        <f t="shared" si="9"/>
        <v>0</v>
      </c>
      <c r="P116" s="37"/>
      <c r="Q116" s="37"/>
    </row>
    <row r="117" customHeight="1" spans="1:17">
      <c r="A117" s="13"/>
      <c r="B117" s="125"/>
      <c r="C117" s="125" t="s">
        <v>311</v>
      </c>
      <c r="D117" s="60">
        <v>6.45</v>
      </c>
      <c r="E117" s="60">
        <v>1.18</v>
      </c>
      <c r="F117" s="60">
        <f t="shared" si="5"/>
        <v>7.63</v>
      </c>
      <c r="G117" s="60" t="s">
        <v>175</v>
      </c>
      <c r="H117" s="60" t="s">
        <v>176</v>
      </c>
      <c r="I117" s="60" t="s">
        <v>248</v>
      </c>
      <c r="J117" s="67">
        <v>96</v>
      </c>
      <c r="K117" s="13">
        <v>281</v>
      </c>
      <c r="L117" s="140">
        <v>0.95</v>
      </c>
      <c r="M117" s="141"/>
      <c r="N117" s="99">
        <f t="shared" si="8"/>
        <v>0</v>
      </c>
      <c r="O117" s="99">
        <f t="shared" si="9"/>
        <v>0</v>
      </c>
      <c r="P117" s="37"/>
      <c r="Q117" s="37"/>
    </row>
    <row r="118" customHeight="1" spans="1:17">
      <c r="A118" s="13"/>
      <c r="B118" s="125"/>
      <c r="C118" s="125" t="s">
        <v>312</v>
      </c>
      <c r="D118" s="60">
        <v>6.05</v>
      </c>
      <c r="E118" s="60">
        <v>1.18</v>
      </c>
      <c r="F118" s="60">
        <f t="shared" si="5"/>
        <v>7.23</v>
      </c>
      <c r="G118" s="60" t="s">
        <v>175</v>
      </c>
      <c r="H118" s="60" t="s">
        <v>176</v>
      </c>
      <c r="I118" s="60" t="s">
        <v>248</v>
      </c>
      <c r="J118" s="67">
        <v>96</v>
      </c>
      <c r="K118" s="13">
        <v>281</v>
      </c>
      <c r="L118" s="140">
        <v>0.95</v>
      </c>
      <c r="M118" s="141"/>
      <c r="N118" s="99">
        <f t="shared" si="8"/>
        <v>0</v>
      </c>
      <c r="O118" s="99">
        <f t="shared" si="9"/>
        <v>0</v>
      </c>
      <c r="P118" s="37"/>
      <c r="Q118" s="37"/>
    </row>
    <row r="119" customHeight="1" spans="1:17">
      <c r="A119" s="13"/>
      <c r="B119" s="125"/>
      <c r="C119" s="125" t="s">
        <v>313</v>
      </c>
      <c r="D119" s="60">
        <v>6.05</v>
      </c>
      <c r="E119" s="60">
        <v>1.18</v>
      </c>
      <c r="F119" s="60">
        <f t="shared" si="5"/>
        <v>7.23</v>
      </c>
      <c r="G119" s="60" t="s">
        <v>175</v>
      </c>
      <c r="H119" s="60" t="s">
        <v>176</v>
      </c>
      <c r="I119" s="60" t="s">
        <v>248</v>
      </c>
      <c r="J119" s="67">
        <v>96</v>
      </c>
      <c r="K119" s="13">
        <v>2631</v>
      </c>
      <c r="L119" s="140">
        <v>0.95</v>
      </c>
      <c r="M119" s="141"/>
      <c r="N119" s="99">
        <f t="shared" si="8"/>
        <v>0</v>
      </c>
      <c r="O119" s="99">
        <f t="shared" si="9"/>
        <v>0</v>
      </c>
      <c r="P119" s="37"/>
      <c r="Q119" s="37"/>
    </row>
    <row r="120" customHeight="1" spans="1:17">
      <c r="A120" s="13"/>
      <c r="B120" s="125"/>
      <c r="C120" s="125" t="s">
        <v>314</v>
      </c>
      <c r="D120" s="60">
        <v>2.726</v>
      </c>
      <c r="E120" s="60">
        <v>0.48</v>
      </c>
      <c r="F120" s="60">
        <f t="shared" si="5"/>
        <v>3.206</v>
      </c>
      <c r="G120" s="60" t="s">
        <v>175</v>
      </c>
      <c r="H120" s="60" t="s">
        <v>176</v>
      </c>
      <c r="I120" s="60" t="s">
        <v>248</v>
      </c>
      <c r="J120" s="67">
        <v>192</v>
      </c>
      <c r="K120" s="13">
        <v>281</v>
      </c>
      <c r="L120" s="140">
        <v>0.45</v>
      </c>
      <c r="M120" s="141"/>
      <c r="N120" s="99">
        <f t="shared" si="8"/>
        <v>0</v>
      </c>
      <c r="O120" s="99">
        <f t="shared" si="9"/>
        <v>0</v>
      </c>
      <c r="P120" s="37"/>
      <c r="Q120" s="37"/>
    </row>
    <row r="121" customHeight="1" spans="1:17">
      <c r="A121" s="13"/>
      <c r="B121" s="125"/>
      <c r="C121" s="125" t="s">
        <v>315</v>
      </c>
      <c r="D121" s="60">
        <v>3.683</v>
      </c>
      <c r="E121" s="60">
        <v>0.48</v>
      </c>
      <c r="F121" s="60">
        <f t="shared" si="5"/>
        <v>4.163</v>
      </c>
      <c r="G121" s="60" t="s">
        <v>175</v>
      </c>
      <c r="H121" s="60" t="s">
        <v>176</v>
      </c>
      <c r="I121" s="60" t="s">
        <v>248</v>
      </c>
      <c r="J121" s="67">
        <v>192</v>
      </c>
      <c r="K121" s="13">
        <v>281</v>
      </c>
      <c r="L121" s="140">
        <v>0.58</v>
      </c>
      <c r="M121" s="141"/>
      <c r="N121" s="99">
        <f t="shared" si="8"/>
        <v>0</v>
      </c>
      <c r="O121" s="99">
        <f t="shared" si="9"/>
        <v>0</v>
      </c>
      <c r="P121" s="37"/>
      <c r="Q121" s="37"/>
    </row>
    <row r="122" customHeight="1" spans="1:17">
      <c r="A122" s="13"/>
      <c r="B122" s="125"/>
      <c r="C122" s="125" t="s">
        <v>316</v>
      </c>
      <c r="D122" s="60">
        <v>3.6</v>
      </c>
      <c r="E122" s="60">
        <v>0.48</v>
      </c>
      <c r="F122" s="60">
        <f t="shared" si="5"/>
        <v>4.08</v>
      </c>
      <c r="G122" s="60" t="s">
        <v>175</v>
      </c>
      <c r="H122" s="60" t="s">
        <v>176</v>
      </c>
      <c r="I122" s="60" t="s">
        <v>248</v>
      </c>
      <c r="J122" s="67">
        <v>144</v>
      </c>
      <c r="K122" s="13">
        <v>722002</v>
      </c>
      <c r="L122" s="140">
        <v>0.57</v>
      </c>
      <c r="M122" s="141"/>
      <c r="N122" s="99">
        <f t="shared" si="8"/>
        <v>0</v>
      </c>
      <c r="O122" s="99">
        <f t="shared" si="9"/>
        <v>0</v>
      </c>
      <c r="P122" s="37"/>
      <c r="Q122" s="37"/>
    </row>
    <row r="123" customHeight="1" spans="1:17">
      <c r="A123" s="13"/>
      <c r="B123" s="125"/>
      <c r="C123" s="125" t="s">
        <v>317</v>
      </c>
      <c r="D123" s="60">
        <v>3.365</v>
      </c>
      <c r="E123" s="60">
        <v>0.48</v>
      </c>
      <c r="F123" s="60">
        <f t="shared" si="5"/>
        <v>3.845</v>
      </c>
      <c r="G123" s="60" t="s">
        <v>175</v>
      </c>
      <c r="H123" s="60" t="s">
        <v>176</v>
      </c>
      <c r="I123" s="60" t="s">
        <v>248</v>
      </c>
      <c r="J123" s="67">
        <v>192</v>
      </c>
      <c r="K123" s="13">
        <v>187108</v>
      </c>
      <c r="L123" s="140">
        <v>0.54</v>
      </c>
      <c r="M123" s="141"/>
      <c r="N123" s="99">
        <f t="shared" si="8"/>
        <v>0</v>
      </c>
      <c r="O123" s="99">
        <f t="shared" si="9"/>
        <v>0</v>
      </c>
      <c r="P123" s="37"/>
      <c r="Q123" s="37"/>
    </row>
    <row r="124" customHeight="1" spans="1:17">
      <c r="A124" s="13"/>
      <c r="B124" s="125" t="s">
        <v>318</v>
      </c>
      <c r="C124" s="125" t="s">
        <v>319</v>
      </c>
      <c r="D124" s="60">
        <v>4.33</v>
      </c>
      <c r="E124" s="60">
        <v>1.21</v>
      </c>
      <c r="F124" s="60">
        <f t="shared" si="5"/>
        <v>5.54</v>
      </c>
      <c r="G124" s="60" t="s">
        <v>175</v>
      </c>
      <c r="H124" s="60" t="s">
        <v>176</v>
      </c>
      <c r="I124" s="60" t="s">
        <v>320</v>
      </c>
      <c r="J124" s="67">
        <v>96</v>
      </c>
      <c r="K124" s="13">
        <v>146839</v>
      </c>
      <c r="L124" s="140">
        <v>0.78</v>
      </c>
      <c r="M124" s="141"/>
      <c r="N124" s="99">
        <f t="shared" si="8"/>
        <v>0</v>
      </c>
      <c r="O124" s="99">
        <f t="shared" si="9"/>
        <v>0</v>
      </c>
      <c r="P124" s="37"/>
      <c r="Q124" s="37"/>
    </row>
    <row r="125" customHeight="1" spans="1:17">
      <c r="A125" s="13"/>
      <c r="B125" s="125"/>
      <c r="C125" s="125" t="s">
        <v>321</v>
      </c>
      <c r="D125" s="60">
        <v>6.96</v>
      </c>
      <c r="E125" s="60">
        <v>1.21</v>
      </c>
      <c r="F125" s="60">
        <f t="shared" si="5"/>
        <v>8.17</v>
      </c>
      <c r="G125" s="60" t="s">
        <v>175</v>
      </c>
      <c r="H125" s="60" t="s">
        <v>176</v>
      </c>
      <c r="I125" s="60" t="s">
        <v>320</v>
      </c>
      <c r="J125" s="67">
        <v>96</v>
      </c>
      <c r="K125" s="13">
        <v>2583</v>
      </c>
      <c r="L125" s="140">
        <v>1.14</v>
      </c>
      <c r="M125" s="141"/>
      <c r="N125" s="99">
        <f t="shared" si="8"/>
        <v>0</v>
      </c>
      <c r="O125" s="99">
        <f t="shared" si="9"/>
        <v>0</v>
      </c>
      <c r="P125" s="37"/>
      <c r="Q125" s="37"/>
    </row>
    <row r="126" customHeight="1" spans="1:17">
      <c r="A126" s="13"/>
      <c r="B126" s="125"/>
      <c r="C126" s="125" t="s">
        <v>322</v>
      </c>
      <c r="D126" s="60">
        <v>6.96</v>
      </c>
      <c r="E126" s="60">
        <v>1.21</v>
      </c>
      <c r="F126" s="60">
        <f t="shared" si="5"/>
        <v>8.17</v>
      </c>
      <c r="G126" s="60" t="s">
        <v>175</v>
      </c>
      <c r="H126" s="60" t="s">
        <v>176</v>
      </c>
      <c r="I126" s="60" t="s">
        <v>320</v>
      </c>
      <c r="J126" s="67">
        <v>96</v>
      </c>
      <c r="K126" s="13">
        <v>281</v>
      </c>
      <c r="L126" s="140">
        <v>1.07</v>
      </c>
      <c r="M126" s="141"/>
      <c r="N126" s="99">
        <f t="shared" si="8"/>
        <v>0</v>
      </c>
      <c r="O126" s="99">
        <f t="shared" si="9"/>
        <v>0</v>
      </c>
      <c r="P126" s="37"/>
      <c r="Q126" s="37"/>
    </row>
    <row r="127" customHeight="1" spans="1:17">
      <c r="A127" s="13"/>
      <c r="B127" s="125"/>
      <c r="C127" s="125" t="s">
        <v>323</v>
      </c>
      <c r="D127" s="60">
        <v>6.96</v>
      </c>
      <c r="E127" s="60">
        <v>1.21</v>
      </c>
      <c r="F127" s="60">
        <f t="shared" si="5"/>
        <v>8.17</v>
      </c>
      <c r="G127" s="60" t="s">
        <v>175</v>
      </c>
      <c r="H127" s="60" t="s">
        <v>176</v>
      </c>
      <c r="I127" s="60" t="s">
        <v>320</v>
      </c>
      <c r="J127" s="67">
        <v>96</v>
      </c>
      <c r="K127" s="13">
        <v>281</v>
      </c>
      <c r="L127" s="140">
        <v>1.07</v>
      </c>
      <c r="M127" s="141"/>
      <c r="N127" s="99">
        <f t="shared" si="8"/>
        <v>0</v>
      </c>
      <c r="O127" s="99">
        <f t="shared" si="9"/>
        <v>0</v>
      </c>
      <c r="P127" s="37"/>
      <c r="Q127" s="37"/>
    </row>
    <row r="128" customHeight="1" spans="1:17">
      <c r="A128" s="13"/>
      <c r="B128" s="125"/>
      <c r="C128" s="125" t="s">
        <v>324</v>
      </c>
      <c r="D128" s="60">
        <v>7.56</v>
      </c>
      <c r="E128" s="60">
        <v>1.21</v>
      </c>
      <c r="F128" s="60">
        <f t="shared" si="5"/>
        <v>8.77</v>
      </c>
      <c r="G128" s="60" t="s">
        <v>175</v>
      </c>
      <c r="H128" s="60" t="s">
        <v>176</v>
      </c>
      <c r="I128" s="60" t="s">
        <v>320</v>
      </c>
      <c r="J128" s="67">
        <v>96</v>
      </c>
      <c r="K128" s="13">
        <v>281</v>
      </c>
      <c r="L128" s="140">
        <v>1.17</v>
      </c>
      <c r="M128" s="141"/>
      <c r="N128" s="99">
        <f t="shared" si="8"/>
        <v>0</v>
      </c>
      <c r="O128" s="99">
        <f t="shared" si="9"/>
        <v>0</v>
      </c>
      <c r="P128" s="37"/>
      <c r="Q128" s="37"/>
    </row>
    <row r="129" customHeight="1" spans="1:17">
      <c r="A129" s="13"/>
      <c r="B129" s="125"/>
      <c r="C129" s="125" t="s">
        <v>325</v>
      </c>
      <c r="D129" s="60">
        <v>7.95</v>
      </c>
      <c r="E129" s="60">
        <v>2.08</v>
      </c>
      <c r="F129" s="60">
        <f t="shared" si="5"/>
        <v>10.03</v>
      </c>
      <c r="G129" s="60" t="s">
        <v>175</v>
      </c>
      <c r="H129" s="60" t="s">
        <v>176</v>
      </c>
      <c r="I129" s="60" t="s">
        <v>320</v>
      </c>
      <c r="J129" s="67">
        <v>48</v>
      </c>
      <c r="K129" s="13">
        <v>281</v>
      </c>
      <c r="L129" s="140">
        <v>1.4</v>
      </c>
      <c r="M129" s="141"/>
      <c r="N129" s="99">
        <f t="shared" si="8"/>
        <v>0</v>
      </c>
      <c r="O129" s="99">
        <f t="shared" si="9"/>
        <v>0</v>
      </c>
      <c r="P129" s="37"/>
      <c r="Q129" s="37"/>
    </row>
    <row r="130" customHeight="1" spans="1:17">
      <c r="A130" s="13"/>
      <c r="B130" s="125"/>
      <c r="C130" s="125" t="s">
        <v>326</v>
      </c>
      <c r="D130" s="60">
        <v>6.62</v>
      </c>
      <c r="E130" s="60">
        <v>1.21</v>
      </c>
      <c r="F130" s="60">
        <f t="shared" si="5"/>
        <v>7.83</v>
      </c>
      <c r="G130" s="60" t="s">
        <v>175</v>
      </c>
      <c r="H130" s="60" t="s">
        <v>176</v>
      </c>
      <c r="I130" s="60" t="s">
        <v>320</v>
      </c>
      <c r="J130" s="67">
        <v>96</v>
      </c>
      <c r="K130" s="13">
        <v>281</v>
      </c>
      <c r="L130" s="140">
        <v>1.02</v>
      </c>
      <c r="M130" s="141"/>
      <c r="N130" s="99">
        <f t="shared" si="8"/>
        <v>0</v>
      </c>
      <c r="O130" s="99">
        <f t="shared" si="9"/>
        <v>0</v>
      </c>
      <c r="P130" s="37"/>
      <c r="Q130" s="37"/>
    </row>
    <row r="131" customHeight="1" spans="1:17">
      <c r="A131" s="13"/>
      <c r="B131" s="125"/>
      <c r="C131" s="125" t="s">
        <v>327</v>
      </c>
      <c r="D131" s="60">
        <v>5.64</v>
      </c>
      <c r="E131" s="60">
        <v>1.21</v>
      </c>
      <c r="F131" s="60">
        <f t="shared" ref="F131:F193" si="10">D131+E131</f>
        <v>6.85</v>
      </c>
      <c r="G131" s="60" t="s">
        <v>175</v>
      </c>
      <c r="H131" s="60" t="s">
        <v>176</v>
      </c>
      <c r="I131" s="60" t="s">
        <v>320</v>
      </c>
      <c r="J131" s="67">
        <v>96</v>
      </c>
      <c r="K131" s="13">
        <v>281</v>
      </c>
      <c r="L131" s="140">
        <v>0.87</v>
      </c>
      <c r="M131" s="141"/>
      <c r="N131" s="99">
        <f t="shared" si="8"/>
        <v>0</v>
      </c>
      <c r="O131" s="99">
        <f t="shared" si="9"/>
        <v>0</v>
      </c>
      <c r="P131" s="37"/>
      <c r="Q131" s="37"/>
    </row>
    <row r="132" customHeight="1" spans="1:17">
      <c r="A132" s="13"/>
      <c r="B132" s="125"/>
      <c r="C132" s="125" t="s">
        <v>328</v>
      </c>
      <c r="D132" s="60">
        <v>6.61</v>
      </c>
      <c r="E132" s="60">
        <v>1.21</v>
      </c>
      <c r="F132" s="60">
        <f t="shared" si="10"/>
        <v>7.82</v>
      </c>
      <c r="G132" s="60" t="s">
        <v>175</v>
      </c>
      <c r="H132" s="60" t="s">
        <v>176</v>
      </c>
      <c r="I132" s="60" t="s">
        <v>320</v>
      </c>
      <c r="J132" s="67">
        <v>96</v>
      </c>
      <c r="K132" s="13">
        <v>281</v>
      </c>
      <c r="L132" s="140">
        <v>1.02</v>
      </c>
      <c r="M132" s="141"/>
      <c r="N132" s="99">
        <f t="shared" ref="N132:N163" si="11">IF(ROUND(M132,2)&gt;L132,"",ROUND(M132,2))</f>
        <v>0</v>
      </c>
      <c r="O132" s="99">
        <f t="shared" ref="O132:O163" si="12">K132*N132</f>
        <v>0</v>
      </c>
      <c r="P132" s="37"/>
      <c r="Q132" s="37"/>
    </row>
    <row r="133" customHeight="1" spans="1:17">
      <c r="A133" s="13"/>
      <c r="B133" s="125"/>
      <c r="C133" s="125" t="s">
        <v>329</v>
      </c>
      <c r="D133" s="60">
        <v>6.96</v>
      </c>
      <c r="E133" s="60">
        <v>1.21</v>
      </c>
      <c r="F133" s="60">
        <f t="shared" si="10"/>
        <v>8.17</v>
      </c>
      <c r="G133" s="60" t="s">
        <v>175</v>
      </c>
      <c r="H133" s="60" t="s">
        <v>176</v>
      </c>
      <c r="I133" s="60" t="s">
        <v>320</v>
      </c>
      <c r="J133" s="67">
        <v>96</v>
      </c>
      <c r="K133" s="13">
        <v>281</v>
      </c>
      <c r="L133" s="140">
        <v>1.02</v>
      </c>
      <c r="M133" s="141"/>
      <c r="N133" s="99">
        <f t="shared" si="11"/>
        <v>0</v>
      </c>
      <c r="O133" s="99">
        <f t="shared" si="12"/>
        <v>0</v>
      </c>
      <c r="P133" s="37"/>
      <c r="Q133" s="37"/>
    </row>
    <row r="134" customHeight="1" spans="1:17">
      <c r="A134" s="13"/>
      <c r="B134" s="125"/>
      <c r="C134" s="125" t="s">
        <v>330</v>
      </c>
      <c r="D134" s="60">
        <v>6.96</v>
      </c>
      <c r="E134" s="60">
        <v>1.21</v>
      </c>
      <c r="F134" s="60">
        <f t="shared" si="10"/>
        <v>8.17</v>
      </c>
      <c r="G134" s="60" t="s">
        <v>175</v>
      </c>
      <c r="H134" s="60" t="s">
        <v>176</v>
      </c>
      <c r="I134" s="60" t="s">
        <v>320</v>
      </c>
      <c r="J134" s="67">
        <v>96</v>
      </c>
      <c r="K134" s="13">
        <v>281</v>
      </c>
      <c r="L134" s="140">
        <v>1.07</v>
      </c>
      <c r="M134" s="141"/>
      <c r="N134" s="99">
        <f t="shared" si="11"/>
        <v>0</v>
      </c>
      <c r="O134" s="99">
        <f t="shared" si="12"/>
        <v>0</v>
      </c>
      <c r="P134" s="37"/>
      <c r="Q134" s="37"/>
    </row>
    <row r="135" customHeight="1" spans="1:17">
      <c r="A135" s="13"/>
      <c r="B135" s="125"/>
      <c r="C135" s="125" t="s">
        <v>331</v>
      </c>
      <c r="D135" s="60">
        <v>6.96</v>
      </c>
      <c r="E135" s="60">
        <v>1.21</v>
      </c>
      <c r="F135" s="60">
        <f t="shared" si="10"/>
        <v>8.17</v>
      </c>
      <c r="G135" s="60" t="s">
        <v>175</v>
      </c>
      <c r="H135" s="60" t="s">
        <v>176</v>
      </c>
      <c r="I135" s="60" t="s">
        <v>320</v>
      </c>
      <c r="J135" s="67">
        <v>96</v>
      </c>
      <c r="K135" s="13">
        <v>281</v>
      </c>
      <c r="L135" s="140">
        <v>1.07</v>
      </c>
      <c r="M135" s="141"/>
      <c r="N135" s="99">
        <f t="shared" si="11"/>
        <v>0</v>
      </c>
      <c r="O135" s="99">
        <f t="shared" si="12"/>
        <v>0</v>
      </c>
      <c r="P135" s="37"/>
      <c r="Q135" s="37"/>
    </row>
    <row r="136" customHeight="1" spans="1:17">
      <c r="A136" s="13"/>
      <c r="B136" s="125"/>
      <c r="C136" s="125" t="s">
        <v>332</v>
      </c>
      <c r="D136" s="60">
        <v>6.96</v>
      </c>
      <c r="E136" s="60">
        <v>1.21</v>
      </c>
      <c r="F136" s="60">
        <f t="shared" si="10"/>
        <v>8.17</v>
      </c>
      <c r="G136" s="60" t="s">
        <v>175</v>
      </c>
      <c r="H136" s="60" t="s">
        <v>176</v>
      </c>
      <c r="I136" s="60" t="s">
        <v>320</v>
      </c>
      <c r="J136" s="67">
        <v>96</v>
      </c>
      <c r="K136" s="13">
        <v>281</v>
      </c>
      <c r="L136" s="140">
        <v>1.07</v>
      </c>
      <c r="M136" s="141"/>
      <c r="N136" s="99">
        <f t="shared" si="11"/>
        <v>0</v>
      </c>
      <c r="O136" s="99">
        <f t="shared" si="12"/>
        <v>0</v>
      </c>
      <c r="P136" s="37"/>
      <c r="Q136" s="37"/>
    </row>
    <row r="137" customHeight="1" spans="1:17">
      <c r="A137" s="13"/>
      <c r="B137" s="125"/>
      <c r="C137" s="125" t="s">
        <v>333</v>
      </c>
      <c r="D137" s="60">
        <v>9.72</v>
      </c>
      <c r="E137" s="60">
        <v>2.08</v>
      </c>
      <c r="F137" s="60">
        <f t="shared" si="10"/>
        <v>11.8</v>
      </c>
      <c r="G137" s="60" t="s">
        <v>175</v>
      </c>
      <c r="H137" s="60" t="s">
        <v>176</v>
      </c>
      <c r="I137" s="60" t="s">
        <v>320</v>
      </c>
      <c r="J137" s="67">
        <v>96</v>
      </c>
      <c r="K137" s="13">
        <v>281</v>
      </c>
      <c r="L137" s="140">
        <v>1.5</v>
      </c>
      <c r="M137" s="141"/>
      <c r="N137" s="99">
        <f t="shared" si="11"/>
        <v>0</v>
      </c>
      <c r="O137" s="99">
        <f t="shared" si="12"/>
        <v>0</v>
      </c>
      <c r="P137" s="37"/>
      <c r="Q137" s="37"/>
    </row>
    <row r="138" customHeight="1" spans="1:17">
      <c r="A138" s="13"/>
      <c r="B138" s="125"/>
      <c r="C138" s="125" t="s">
        <v>334</v>
      </c>
      <c r="D138" s="60">
        <v>9.72</v>
      </c>
      <c r="E138" s="60">
        <v>2.08</v>
      </c>
      <c r="F138" s="60">
        <f t="shared" si="10"/>
        <v>11.8</v>
      </c>
      <c r="G138" s="60" t="s">
        <v>175</v>
      </c>
      <c r="H138" s="60" t="s">
        <v>176</v>
      </c>
      <c r="I138" s="60" t="s">
        <v>320</v>
      </c>
      <c r="J138" s="67">
        <v>48</v>
      </c>
      <c r="K138" s="13">
        <v>281</v>
      </c>
      <c r="L138" s="140">
        <v>1.5</v>
      </c>
      <c r="M138" s="141"/>
      <c r="N138" s="99">
        <f t="shared" si="11"/>
        <v>0</v>
      </c>
      <c r="O138" s="99">
        <f t="shared" si="12"/>
        <v>0</v>
      </c>
      <c r="P138" s="37"/>
      <c r="Q138" s="37"/>
    </row>
    <row r="139" customHeight="1" spans="1:17">
      <c r="A139" s="13"/>
      <c r="B139" s="125"/>
      <c r="C139" s="125" t="s">
        <v>335</v>
      </c>
      <c r="D139" s="60">
        <v>9.72</v>
      </c>
      <c r="E139" s="60">
        <v>2.08</v>
      </c>
      <c r="F139" s="60">
        <f t="shared" si="10"/>
        <v>11.8</v>
      </c>
      <c r="G139" s="60" t="s">
        <v>175</v>
      </c>
      <c r="H139" s="60" t="s">
        <v>176</v>
      </c>
      <c r="I139" s="60" t="s">
        <v>320</v>
      </c>
      <c r="J139" s="67">
        <v>48</v>
      </c>
      <c r="K139" s="13">
        <v>281</v>
      </c>
      <c r="L139" s="140">
        <v>1.5</v>
      </c>
      <c r="M139" s="141"/>
      <c r="N139" s="99">
        <f t="shared" si="11"/>
        <v>0</v>
      </c>
      <c r="O139" s="99">
        <f t="shared" si="12"/>
        <v>0</v>
      </c>
      <c r="P139" s="37"/>
      <c r="Q139" s="37"/>
    </row>
    <row r="140" customHeight="1" spans="1:17">
      <c r="A140" s="13"/>
      <c r="B140" s="125"/>
      <c r="C140" s="125" t="s">
        <v>336</v>
      </c>
      <c r="D140" s="60">
        <v>9.24</v>
      </c>
      <c r="E140" s="60">
        <v>2.08</v>
      </c>
      <c r="F140" s="60">
        <f t="shared" si="10"/>
        <v>11.32</v>
      </c>
      <c r="G140" s="60" t="s">
        <v>175</v>
      </c>
      <c r="H140" s="60" t="s">
        <v>176</v>
      </c>
      <c r="I140" s="60" t="s">
        <v>320</v>
      </c>
      <c r="J140" s="67">
        <v>48</v>
      </c>
      <c r="K140" s="13">
        <v>281</v>
      </c>
      <c r="L140" s="140">
        <v>1.42</v>
      </c>
      <c r="M140" s="141"/>
      <c r="N140" s="99">
        <f t="shared" si="11"/>
        <v>0</v>
      </c>
      <c r="O140" s="99">
        <f t="shared" si="12"/>
        <v>0</v>
      </c>
      <c r="P140" s="37"/>
      <c r="Q140" s="37"/>
    </row>
    <row r="141" customHeight="1" spans="1:17">
      <c r="A141" s="13"/>
      <c r="B141" s="125"/>
      <c r="C141" s="125" t="s">
        <v>337</v>
      </c>
      <c r="D141" s="60">
        <v>9.24</v>
      </c>
      <c r="E141" s="60">
        <v>2.08</v>
      </c>
      <c r="F141" s="60">
        <f t="shared" si="10"/>
        <v>11.32</v>
      </c>
      <c r="G141" s="60" t="s">
        <v>175</v>
      </c>
      <c r="H141" s="60" t="s">
        <v>176</v>
      </c>
      <c r="I141" s="60" t="s">
        <v>320</v>
      </c>
      <c r="J141" s="67">
        <v>48</v>
      </c>
      <c r="K141" s="13">
        <v>281</v>
      </c>
      <c r="L141" s="140">
        <v>1.42</v>
      </c>
      <c r="M141" s="141"/>
      <c r="N141" s="99">
        <f t="shared" si="11"/>
        <v>0</v>
      </c>
      <c r="O141" s="99">
        <f t="shared" si="12"/>
        <v>0</v>
      </c>
      <c r="P141" s="37"/>
      <c r="Q141" s="37"/>
    </row>
    <row r="142" customHeight="1" spans="1:17">
      <c r="A142" s="13"/>
      <c r="B142" s="125"/>
      <c r="C142" s="125" t="s">
        <v>338</v>
      </c>
      <c r="D142" s="60">
        <v>11.62</v>
      </c>
      <c r="E142" s="60">
        <v>2.08</v>
      </c>
      <c r="F142" s="60">
        <f t="shared" si="10"/>
        <v>13.7</v>
      </c>
      <c r="G142" s="60" t="s">
        <v>175</v>
      </c>
      <c r="H142" s="60" t="s">
        <v>176</v>
      </c>
      <c r="I142" s="60" t="s">
        <v>320</v>
      </c>
      <c r="J142" s="67">
        <v>48</v>
      </c>
      <c r="K142" s="13">
        <v>281</v>
      </c>
      <c r="L142" s="140">
        <v>1.42</v>
      </c>
      <c r="M142" s="141"/>
      <c r="N142" s="99">
        <f t="shared" si="11"/>
        <v>0</v>
      </c>
      <c r="O142" s="99">
        <f t="shared" si="12"/>
        <v>0</v>
      </c>
      <c r="P142" s="37"/>
      <c r="Q142" s="37"/>
    </row>
    <row r="143" customHeight="1" spans="1:17">
      <c r="A143" s="13"/>
      <c r="B143" s="125"/>
      <c r="C143" s="125" t="s">
        <v>339</v>
      </c>
      <c r="D143" s="60">
        <f>VLOOKUP(C143,'[1]Sheet1 (2)'!$B:$C,2,0)</f>
        <v>6.427</v>
      </c>
      <c r="E143" s="60">
        <v>1.21</v>
      </c>
      <c r="F143" s="60">
        <f t="shared" si="10"/>
        <v>7.637</v>
      </c>
      <c r="G143" s="60" t="s">
        <v>175</v>
      </c>
      <c r="H143" s="60" t="s">
        <v>176</v>
      </c>
      <c r="I143" s="60" t="s">
        <v>320</v>
      </c>
      <c r="J143" s="67">
        <v>96</v>
      </c>
      <c r="K143" s="13">
        <v>533400</v>
      </c>
      <c r="L143" s="140">
        <v>1.07</v>
      </c>
      <c r="M143" s="141"/>
      <c r="N143" s="99">
        <f t="shared" si="11"/>
        <v>0</v>
      </c>
      <c r="O143" s="99">
        <f t="shared" si="12"/>
        <v>0</v>
      </c>
      <c r="P143" s="37"/>
      <c r="Q143" s="37"/>
    </row>
    <row r="144" customHeight="1" spans="1:17">
      <c r="A144" s="13"/>
      <c r="B144" s="125"/>
      <c r="C144" s="125" t="s">
        <v>340</v>
      </c>
      <c r="D144" s="60">
        <f>VLOOKUP(C144,'[1]Sheet1 (2)'!$B:$C,2,0)</f>
        <v>4.13</v>
      </c>
      <c r="E144" s="60">
        <v>2</v>
      </c>
      <c r="F144" s="60">
        <f t="shared" si="10"/>
        <v>6.13</v>
      </c>
      <c r="G144" s="60" t="s">
        <v>175</v>
      </c>
      <c r="H144" s="60" t="s">
        <v>176</v>
      </c>
      <c r="I144" s="60" t="s">
        <v>320</v>
      </c>
      <c r="J144" s="67">
        <v>96</v>
      </c>
      <c r="K144" s="13">
        <v>252663</v>
      </c>
      <c r="L144" s="140">
        <v>0.86</v>
      </c>
      <c r="M144" s="141"/>
      <c r="N144" s="99">
        <f t="shared" si="11"/>
        <v>0</v>
      </c>
      <c r="O144" s="99">
        <f t="shared" si="12"/>
        <v>0</v>
      </c>
      <c r="P144" s="37"/>
      <c r="Q144" s="37"/>
    </row>
    <row r="145" customHeight="1" spans="1:17">
      <c r="A145" s="13" t="s">
        <v>341</v>
      </c>
      <c r="B145" s="125" t="s">
        <v>173</v>
      </c>
      <c r="C145" s="125" t="s">
        <v>342</v>
      </c>
      <c r="D145" s="60">
        <v>1.77</v>
      </c>
      <c r="E145" s="60">
        <v>0.31</v>
      </c>
      <c r="F145" s="60">
        <f t="shared" si="10"/>
        <v>2.08</v>
      </c>
      <c r="G145" s="60" t="s">
        <v>175</v>
      </c>
      <c r="H145" s="60" t="s">
        <v>176</v>
      </c>
      <c r="I145" s="60" t="s">
        <v>177</v>
      </c>
      <c r="J145" s="67">
        <v>192</v>
      </c>
      <c r="K145" s="13">
        <v>281</v>
      </c>
      <c r="L145" s="140">
        <v>0.43</v>
      </c>
      <c r="M145" s="141"/>
      <c r="N145" s="99">
        <f t="shared" si="11"/>
        <v>0</v>
      </c>
      <c r="O145" s="99">
        <f t="shared" si="12"/>
        <v>0</v>
      </c>
      <c r="P145" s="37"/>
      <c r="Q145" s="37"/>
    </row>
    <row r="146" customHeight="1" spans="1:17">
      <c r="A146" s="13"/>
      <c r="B146" s="125" t="s">
        <v>173</v>
      </c>
      <c r="C146" s="125" t="s">
        <v>343</v>
      </c>
      <c r="D146" s="60">
        <v>1.77</v>
      </c>
      <c r="E146" s="60">
        <v>0.31</v>
      </c>
      <c r="F146" s="60">
        <f t="shared" si="10"/>
        <v>2.08</v>
      </c>
      <c r="G146" s="60" t="s">
        <v>175</v>
      </c>
      <c r="H146" s="60" t="s">
        <v>176</v>
      </c>
      <c r="I146" s="60" t="s">
        <v>177</v>
      </c>
      <c r="J146" s="67">
        <v>192</v>
      </c>
      <c r="K146" s="13">
        <v>281</v>
      </c>
      <c r="L146" s="140">
        <v>0.52</v>
      </c>
      <c r="M146" s="141"/>
      <c r="N146" s="99">
        <f t="shared" si="11"/>
        <v>0</v>
      </c>
      <c r="O146" s="99">
        <f t="shared" si="12"/>
        <v>0</v>
      </c>
      <c r="P146" s="37"/>
      <c r="Q146" s="37"/>
    </row>
    <row r="147" customHeight="1" spans="1:17">
      <c r="A147" s="13"/>
      <c r="B147" s="125" t="s">
        <v>344</v>
      </c>
      <c r="C147" s="125" t="s">
        <v>345</v>
      </c>
      <c r="D147" s="60">
        <v>1.89</v>
      </c>
      <c r="E147" s="60">
        <v>0.31</v>
      </c>
      <c r="F147" s="60">
        <f t="shared" si="10"/>
        <v>2.2</v>
      </c>
      <c r="G147" s="60" t="s">
        <v>175</v>
      </c>
      <c r="H147" s="60" t="s">
        <v>176</v>
      </c>
      <c r="I147" s="60" t="s">
        <v>177</v>
      </c>
      <c r="J147" s="67">
        <v>96</v>
      </c>
      <c r="K147" s="13">
        <v>281</v>
      </c>
      <c r="L147" s="140">
        <v>0.46</v>
      </c>
      <c r="M147" s="141"/>
      <c r="N147" s="99">
        <f t="shared" si="11"/>
        <v>0</v>
      </c>
      <c r="O147" s="99">
        <f t="shared" si="12"/>
        <v>0</v>
      </c>
      <c r="P147" s="37"/>
      <c r="Q147" s="37"/>
    </row>
    <row r="148" customHeight="1" spans="1:17">
      <c r="A148" s="13"/>
      <c r="B148" s="125" t="s">
        <v>344</v>
      </c>
      <c r="C148" s="125" t="s">
        <v>346</v>
      </c>
      <c r="D148" s="60">
        <v>1.89</v>
      </c>
      <c r="E148" s="60">
        <v>0.31</v>
      </c>
      <c r="F148" s="60">
        <f t="shared" si="10"/>
        <v>2.2</v>
      </c>
      <c r="G148" s="60" t="s">
        <v>175</v>
      </c>
      <c r="H148" s="60" t="s">
        <v>176</v>
      </c>
      <c r="I148" s="60" t="s">
        <v>177</v>
      </c>
      <c r="J148" s="67">
        <v>96</v>
      </c>
      <c r="K148" s="13">
        <v>281</v>
      </c>
      <c r="L148" s="140">
        <v>0.46</v>
      </c>
      <c r="M148" s="141"/>
      <c r="N148" s="99">
        <f t="shared" si="11"/>
        <v>0</v>
      </c>
      <c r="O148" s="99">
        <f t="shared" si="12"/>
        <v>0</v>
      </c>
      <c r="P148" s="37"/>
      <c r="Q148" s="37"/>
    </row>
    <row r="149" customHeight="1" spans="1:17">
      <c r="A149" s="13"/>
      <c r="B149" s="125" t="s">
        <v>347</v>
      </c>
      <c r="C149" s="125" t="s">
        <v>348</v>
      </c>
      <c r="D149" s="60">
        <v>1.38</v>
      </c>
      <c r="E149" s="60">
        <v>0.21</v>
      </c>
      <c r="F149" s="60">
        <f t="shared" si="10"/>
        <v>1.59</v>
      </c>
      <c r="G149" s="60" t="s">
        <v>175</v>
      </c>
      <c r="H149" s="60" t="s">
        <v>176</v>
      </c>
      <c r="I149" s="60" t="s">
        <v>248</v>
      </c>
      <c r="J149" s="67">
        <v>192</v>
      </c>
      <c r="K149" s="13">
        <v>265</v>
      </c>
      <c r="L149" s="140">
        <v>0.48</v>
      </c>
      <c r="M149" s="141"/>
      <c r="N149" s="99">
        <f t="shared" si="11"/>
        <v>0</v>
      </c>
      <c r="O149" s="99">
        <f t="shared" si="12"/>
        <v>0</v>
      </c>
      <c r="P149" s="37"/>
      <c r="Q149" s="37"/>
    </row>
    <row r="150" customHeight="1" spans="1:17">
      <c r="A150" s="13"/>
      <c r="B150" s="125"/>
      <c r="C150" s="125" t="s">
        <v>349</v>
      </c>
      <c r="D150" s="60">
        <v>1.35</v>
      </c>
      <c r="E150" s="60">
        <v>0.21</v>
      </c>
      <c r="F150" s="60">
        <f t="shared" si="10"/>
        <v>1.56</v>
      </c>
      <c r="G150" s="60" t="s">
        <v>175</v>
      </c>
      <c r="H150" s="60" t="s">
        <v>176</v>
      </c>
      <c r="I150" s="60" t="s">
        <v>248</v>
      </c>
      <c r="J150" s="67">
        <v>192</v>
      </c>
      <c r="K150" s="13">
        <v>2685</v>
      </c>
      <c r="L150" s="140">
        <v>0.48</v>
      </c>
      <c r="M150" s="141"/>
      <c r="N150" s="99">
        <f t="shared" si="11"/>
        <v>0</v>
      </c>
      <c r="O150" s="99">
        <f t="shared" si="12"/>
        <v>0</v>
      </c>
      <c r="P150" s="37"/>
      <c r="Q150" s="37"/>
    </row>
    <row r="151" customHeight="1" spans="1:17">
      <c r="A151" s="13"/>
      <c r="B151" s="125"/>
      <c r="C151" s="125" t="s">
        <v>282</v>
      </c>
      <c r="D151" s="60">
        <v>2.375</v>
      </c>
      <c r="E151" s="60">
        <v>0.21</v>
      </c>
      <c r="F151" s="60">
        <f t="shared" si="10"/>
        <v>2.585</v>
      </c>
      <c r="G151" s="60" t="s">
        <v>175</v>
      </c>
      <c r="H151" s="60" t="s">
        <v>176</v>
      </c>
      <c r="I151" s="60" t="s">
        <v>248</v>
      </c>
      <c r="J151" s="67">
        <v>192</v>
      </c>
      <c r="K151" s="13">
        <v>281</v>
      </c>
      <c r="L151" s="140">
        <v>0.66</v>
      </c>
      <c r="M151" s="141"/>
      <c r="N151" s="99">
        <f t="shared" si="11"/>
        <v>0</v>
      </c>
      <c r="O151" s="99">
        <f t="shared" si="12"/>
        <v>0</v>
      </c>
      <c r="P151" s="37"/>
      <c r="Q151" s="37"/>
    </row>
    <row r="152" customHeight="1" spans="1:17">
      <c r="A152" s="13"/>
      <c r="B152" s="125"/>
      <c r="C152" s="125" t="s">
        <v>288</v>
      </c>
      <c r="D152" s="60">
        <v>1.38</v>
      </c>
      <c r="E152" s="60">
        <v>0.21</v>
      </c>
      <c r="F152" s="60">
        <f t="shared" si="10"/>
        <v>1.59</v>
      </c>
      <c r="G152" s="60" t="s">
        <v>175</v>
      </c>
      <c r="H152" s="60" t="s">
        <v>176</v>
      </c>
      <c r="I152" s="60" t="s">
        <v>248</v>
      </c>
      <c r="J152" s="67">
        <v>192</v>
      </c>
      <c r="K152" s="13">
        <v>281</v>
      </c>
      <c r="L152" s="140">
        <v>0.48</v>
      </c>
      <c r="M152" s="141"/>
      <c r="N152" s="99">
        <f t="shared" si="11"/>
        <v>0</v>
      </c>
      <c r="O152" s="99">
        <f t="shared" si="12"/>
        <v>0</v>
      </c>
      <c r="P152" s="37"/>
      <c r="Q152" s="37"/>
    </row>
    <row r="153" customHeight="1" spans="1:17">
      <c r="A153" s="13"/>
      <c r="B153" s="125"/>
      <c r="C153" s="125" t="s">
        <v>291</v>
      </c>
      <c r="D153" s="60">
        <v>2.375</v>
      </c>
      <c r="E153" s="60">
        <v>0.21</v>
      </c>
      <c r="F153" s="60">
        <f t="shared" si="10"/>
        <v>2.585</v>
      </c>
      <c r="G153" s="60" t="s">
        <v>175</v>
      </c>
      <c r="H153" s="60" t="s">
        <v>176</v>
      </c>
      <c r="I153" s="60" t="s">
        <v>248</v>
      </c>
      <c r="J153" s="67">
        <v>192</v>
      </c>
      <c r="K153" s="13">
        <v>281</v>
      </c>
      <c r="L153" s="140">
        <v>0.66</v>
      </c>
      <c r="M153" s="141"/>
      <c r="N153" s="99">
        <f t="shared" si="11"/>
        <v>0</v>
      </c>
      <c r="O153" s="99">
        <f t="shared" si="12"/>
        <v>0</v>
      </c>
      <c r="P153" s="37"/>
      <c r="Q153" s="37"/>
    </row>
    <row r="154" customHeight="1" spans="1:17">
      <c r="A154" s="13"/>
      <c r="B154" s="125"/>
      <c r="C154" s="125" t="s">
        <v>293</v>
      </c>
      <c r="D154" s="60">
        <v>3.51</v>
      </c>
      <c r="E154" s="60">
        <v>0.25</v>
      </c>
      <c r="F154" s="60">
        <f t="shared" si="10"/>
        <v>3.76</v>
      </c>
      <c r="G154" s="60" t="s">
        <v>175</v>
      </c>
      <c r="H154" s="60" t="s">
        <v>176</v>
      </c>
      <c r="I154" s="60" t="s">
        <v>248</v>
      </c>
      <c r="J154" s="67">
        <v>192</v>
      </c>
      <c r="K154" s="13">
        <v>281</v>
      </c>
      <c r="L154" s="140">
        <v>0.86</v>
      </c>
      <c r="M154" s="141"/>
      <c r="N154" s="99">
        <f t="shared" si="11"/>
        <v>0</v>
      </c>
      <c r="O154" s="99">
        <f t="shared" si="12"/>
        <v>0</v>
      </c>
      <c r="P154" s="37"/>
      <c r="Q154" s="37"/>
    </row>
    <row r="155" customHeight="1" spans="1:17">
      <c r="A155" s="13"/>
      <c r="B155" s="125"/>
      <c r="C155" s="125" t="s">
        <v>350</v>
      </c>
      <c r="D155" s="60">
        <v>2.38</v>
      </c>
      <c r="E155" s="60">
        <v>0.21</v>
      </c>
      <c r="F155" s="60">
        <f t="shared" si="10"/>
        <v>2.59</v>
      </c>
      <c r="G155" s="60" t="s">
        <v>175</v>
      </c>
      <c r="H155" s="60" t="s">
        <v>176</v>
      </c>
      <c r="I155" s="60" t="s">
        <v>248</v>
      </c>
      <c r="J155" s="67">
        <v>192</v>
      </c>
      <c r="K155" s="13">
        <v>281</v>
      </c>
      <c r="L155" s="140">
        <v>0.48</v>
      </c>
      <c r="M155" s="141"/>
      <c r="N155" s="99">
        <f t="shared" si="11"/>
        <v>0</v>
      </c>
      <c r="O155" s="99">
        <f t="shared" si="12"/>
        <v>0</v>
      </c>
      <c r="P155" s="37"/>
      <c r="Q155" s="37"/>
    </row>
    <row r="156" customHeight="1" spans="1:17">
      <c r="A156" s="13"/>
      <c r="B156" s="125"/>
      <c r="C156" s="125" t="s">
        <v>284</v>
      </c>
      <c r="D156" s="60">
        <v>2.43</v>
      </c>
      <c r="E156" s="60">
        <v>0.21</v>
      </c>
      <c r="F156" s="60">
        <f t="shared" si="10"/>
        <v>2.64</v>
      </c>
      <c r="G156" s="60" t="s">
        <v>175</v>
      </c>
      <c r="H156" s="60" t="s">
        <v>176</v>
      </c>
      <c r="I156" s="60" t="s">
        <v>248</v>
      </c>
      <c r="J156" s="67">
        <v>192</v>
      </c>
      <c r="K156" s="13">
        <v>281</v>
      </c>
      <c r="L156" s="140">
        <v>0.66</v>
      </c>
      <c r="M156" s="141"/>
      <c r="N156" s="99">
        <f t="shared" si="11"/>
        <v>0</v>
      </c>
      <c r="O156" s="99">
        <f t="shared" si="12"/>
        <v>0</v>
      </c>
      <c r="P156" s="37"/>
      <c r="Q156" s="37"/>
    </row>
    <row r="157" customHeight="1" spans="1:17">
      <c r="A157" s="13"/>
      <c r="B157" s="125"/>
      <c r="C157" s="125" t="s">
        <v>351</v>
      </c>
      <c r="D157" s="60">
        <v>2.43</v>
      </c>
      <c r="E157" s="60">
        <v>0.21</v>
      </c>
      <c r="F157" s="60">
        <f t="shared" si="10"/>
        <v>2.64</v>
      </c>
      <c r="G157" s="60" t="s">
        <v>175</v>
      </c>
      <c r="H157" s="60" t="s">
        <v>176</v>
      </c>
      <c r="I157" s="60" t="s">
        <v>248</v>
      </c>
      <c r="J157" s="67">
        <v>192</v>
      </c>
      <c r="K157" s="13">
        <v>281</v>
      </c>
      <c r="L157" s="140">
        <v>0.67</v>
      </c>
      <c r="M157" s="141"/>
      <c r="N157" s="99">
        <f t="shared" si="11"/>
        <v>0</v>
      </c>
      <c r="O157" s="99">
        <f t="shared" si="12"/>
        <v>0</v>
      </c>
      <c r="P157" s="37"/>
      <c r="Q157" s="37"/>
    </row>
    <row r="158" customHeight="1" spans="1:17">
      <c r="A158" s="13"/>
      <c r="B158" s="125"/>
      <c r="C158" s="125" t="s">
        <v>302</v>
      </c>
      <c r="D158" s="60">
        <v>4.45</v>
      </c>
      <c r="E158" s="60">
        <v>0.25</v>
      </c>
      <c r="F158" s="60">
        <f t="shared" si="10"/>
        <v>4.7</v>
      </c>
      <c r="G158" s="60" t="s">
        <v>175</v>
      </c>
      <c r="H158" s="60" t="s">
        <v>176</v>
      </c>
      <c r="I158" s="60" t="s">
        <v>248</v>
      </c>
      <c r="J158" s="67">
        <v>192</v>
      </c>
      <c r="K158" s="13">
        <v>281</v>
      </c>
      <c r="L158" s="140">
        <v>0.99</v>
      </c>
      <c r="M158" s="141"/>
      <c r="N158" s="99">
        <f t="shared" si="11"/>
        <v>0</v>
      </c>
      <c r="O158" s="99">
        <f t="shared" si="12"/>
        <v>0</v>
      </c>
      <c r="P158" s="37"/>
      <c r="Q158" s="37"/>
    </row>
    <row r="159" customHeight="1" spans="1:17">
      <c r="A159" s="13"/>
      <c r="B159" s="125"/>
      <c r="C159" s="125" t="s">
        <v>289</v>
      </c>
      <c r="D159" s="60">
        <v>2.38</v>
      </c>
      <c r="E159" s="60">
        <v>0.21</v>
      </c>
      <c r="F159" s="60">
        <f t="shared" si="10"/>
        <v>2.59</v>
      </c>
      <c r="G159" s="60" t="s">
        <v>175</v>
      </c>
      <c r="H159" s="60" t="s">
        <v>176</v>
      </c>
      <c r="I159" s="60" t="s">
        <v>248</v>
      </c>
      <c r="J159" s="67">
        <v>192</v>
      </c>
      <c r="K159" s="13">
        <v>281</v>
      </c>
      <c r="L159" s="140">
        <v>0.48</v>
      </c>
      <c r="M159" s="141"/>
      <c r="N159" s="99">
        <f t="shared" si="11"/>
        <v>0</v>
      </c>
      <c r="O159" s="99">
        <f t="shared" si="12"/>
        <v>0</v>
      </c>
      <c r="P159" s="37"/>
      <c r="Q159" s="37"/>
    </row>
    <row r="160" customHeight="1" spans="1:17">
      <c r="A160" s="13"/>
      <c r="B160" s="125"/>
      <c r="C160" s="125" t="s">
        <v>290</v>
      </c>
      <c r="D160" s="60">
        <v>2.43</v>
      </c>
      <c r="E160" s="60">
        <v>0.21</v>
      </c>
      <c r="F160" s="60">
        <f t="shared" si="10"/>
        <v>2.64</v>
      </c>
      <c r="G160" s="60" t="s">
        <v>175</v>
      </c>
      <c r="H160" s="60" t="s">
        <v>176</v>
      </c>
      <c r="I160" s="60" t="s">
        <v>248</v>
      </c>
      <c r="J160" s="67">
        <v>192</v>
      </c>
      <c r="K160" s="13">
        <v>281</v>
      </c>
      <c r="L160" s="140">
        <v>0.67</v>
      </c>
      <c r="M160" s="141"/>
      <c r="N160" s="99">
        <f t="shared" si="11"/>
        <v>0</v>
      </c>
      <c r="O160" s="99">
        <f t="shared" si="12"/>
        <v>0</v>
      </c>
      <c r="P160" s="37"/>
      <c r="Q160" s="37"/>
    </row>
    <row r="161" customHeight="1" spans="1:17">
      <c r="A161" s="13"/>
      <c r="B161" s="125"/>
      <c r="C161" s="125" t="s">
        <v>294</v>
      </c>
      <c r="D161" s="60">
        <v>2.76</v>
      </c>
      <c r="E161" s="60">
        <v>0.25</v>
      </c>
      <c r="F161" s="60">
        <f t="shared" si="10"/>
        <v>3.01</v>
      </c>
      <c r="G161" s="60" t="s">
        <v>175</v>
      </c>
      <c r="H161" s="60" t="s">
        <v>176</v>
      </c>
      <c r="I161" s="60" t="s">
        <v>248</v>
      </c>
      <c r="J161" s="67">
        <v>192</v>
      </c>
      <c r="K161" s="13">
        <v>281</v>
      </c>
      <c r="L161" s="140">
        <v>0.86</v>
      </c>
      <c r="M161" s="141"/>
      <c r="N161" s="99">
        <f t="shared" si="11"/>
        <v>0</v>
      </c>
      <c r="O161" s="99">
        <f t="shared" si="12"/>
        <v>0</v>
      </c>
      <c r="P161" s="37"/>
      <c r="Q161" s="37"/>
    </row>
    <row r="162" customHeight="1" spans="1:17">
      <c r="A162" s="13"/>
      <c r="B162" s="125"/>
      <c r="C162" s="125" t="s">
        <v>352</v>
      </c>
      <c r="D162" s="60">
        <v>3.07</v>
      </c>
      <c r="E162" s="60">
        <v>0.25</v>
      </c>
      <c r="F162" s="60">
        <f t="shared" si="10"/>
        <v>3.32</v>
      </c>
      <c r="G162" s="60" t="s">
        <v>175</v>
      </c>
      <c r="H162" s="60" t="s">
        <v>176</v>
      </c>
      <c r="I162" s="60" t="s">
        <v>248</v>
      </c>
      <c r="J162" s="67">
        <v>192</v>
      </c>
      <c r="K162" s="13">
        <v>281</v>
      </c>
      <c r="L162" s="140">
        <v>0.86</v>
      </c>
      <c r="M162" s="141"/>
      <c r="N162" s="99">
        <f t="shared" si="11"/>
        <v>0</v>
      </c>
      <c r="O162" s="99">
        <f t="shared" si="12"/>
        <v>0</v>
      </c>
      <c r="P162" s="37"/>
      <c r="Q162" s="37"/>
    </row>
    <row r="163" customHeight="1" spans="1:17">
      <c r="A163" s="13"/>
      <c r="B163" s="125"/>
      <c r="C163" s="125" t="s">
        <v>353</v>
      </c>
      <c r="D163" s="60">
        <v>2.24</v>
      </c>
      <c r="E163" s="60">
        <v>0.25</v>
      </c>
      <c r="F163" s="60">
        <f t="shared" si="10"/>
        <v>2.49</v>
      </c>
      <c r="G163" s="60" t="s">
        <v>175</v>
      </c>
      <c r="H163" s="60" t="s">
        <v>176</v>
      </c>
      <c r="I163" s="60" t="s">
        <v>248</v>
      </c>
      <c r="J163" s="67">
        <v>192</v>
      </c>
      <c r="K163" s="13">
        <v>281</v>
      </c>
      <c r="L163" s="140">
        <v>0.76</v>
      </c>
      <c r="M163" s="141"/>
      <c r="N163" s="99">
        <f t="shared" si="11"/>
        <v>0</v>
      </c>
      <c r="O163" s="99">
        <f t="shared" si="12"/>
        <v>0</v>
      </c>
      <c r="P163" s="37"/>
      <c r="Q163" s="37"/>
    </row>
    <row r="164" customHeight="1" spans="1:17">
      <c r="A164" s="13"/>
      <c r="B164" s="125"/>
      <c r="C164" s="125" t="s">
        <v>354</v>
      </c>
      <c r="D164" s="60">
        <v>2.881</v>
      </c>
      <c r="E164" s="60">
        <v>0.25</v>
      </c>
      <c r="F164" s="60">
        <f t="shared" si="10"/>
        <v>3.131</v>
      </c>
      <c r="G164" s="60" t="s">
        <v>175</v>
      </c>
      <c r="H164" s="60" t="s">
        <v>176</v>
      </c>
      <c r="I164" s="60" t="s">
        <v>248</v>
      </c>
      <c r="J164" s="67">
        <v>192</v>
      </c>
      <c r="K164" s="13">
        <v>281</v>
      </c>
      <c r="L164" s="140">
        <v>0.86</v>
      </c>
      <c r="M164" s="141"/>
      <c r="N164" s="99">
        <f t="shared" ref="N164:N193" si="13">IF(ROUND(M164,2)&gt;L164,"",ROUND(M164,2))</f>
        <v>0</v>
      </c>
      <c r="O164" s="99">
        <f t="shared" ref="O164:O193" si="14">K164*N164</f>
        <v>0</v>
      </c>
      <c r="P164" s="37"/>
      <c r="Q164" s="37"/>
    </row>
    <row r="165" customHeight="1" spans="1:17">
      <c r="A165" s="13"/>
      <c r="B165" s="131" t="s">
        <v>355</v>
      </c>
      <c r="C165" s="132" t="s">
        <v>328</v>
      </c>
      <c r="D165" s="60">
        <v>6.16</v>
      </c>
      <c r="E165" s="60">
        <v>0.76</v>
      </c>
      <c r="F165" s="60">
        <f t="shared" si="10"/>
        <v>6.92</v>
      </c>
      <c r="G165" s="60" t="s">
        <v>175</v>
      </c>
      <c r="H165" s="60" t="s">
        <v>176</v>
      </c>
      <c r="I165" s="60" t="s">
        <v>320</v>
      </c>
      <c r="J165" s="67">
        <v>96</v>
      </c>
      <c r="K165" s="13">
        <v>8422</v>
      </c>
      <c r="L165" s="140">
        <v>2.11</v>
      </c>
      <c r="M165" s="141"/>
      <c r="N165" s="99">
        <f t="shared" si="13"/>
        <v>0</v>
      </c>
      <c r="O165" s="99">
        <f t="shared" si="14"/>
        <v>0</v>
      </c>
      <c r="P165" s="37"/>
      <c r="Q165" s="37"/>
    </row>
    <row r="166" customHeight="1" spans="1:17">
      <c r="A166" s="13"/>
      <c r="B166" s="131"/>
      <c r="C166" s="132" t="s">
        <v>329</v>
      </c>
      <c r="D166" s="60">
        <v>6.51</v>
      </c>
      <c r="E166" s="60">
        <v>0.76</v>
      </c>
      <c r="F166" s="60">
        <f t="shared" si="10"/>
        <v>7.27</v>
      </c>
      <c r="G166" s="60" t="s">
        <v>175</v>
      </c>
      <c r="H166" s="60" t="s">
        <v>176</v>
      </c>
      <c r="I166" s="60" t="s">
        <v>320</v>
      </c>
      <c r="J166" s="67">
        <v>96</v>
      </c>
      <c r="K166" s="13">
        <v>8422</v>
      </c>
      <c r="L166" s="140">
        <v>2.09</v>
      </c>
      <c r="M166" s="141"/>
      <c r="N166" s="99">
        <f t="shared" si="13"/>
        <v>0</v>
      </c>
      <c r="O166" s="99">
        <f t="shared" si="14"/>
        <v>0</v>
      </c>
      <c r="P166" s="37"/>
      <c r="Q166" s="37"/>
    </row>
    <row r="167" customHeight="1" spans="1:17">
      <c r="A167" s="13"/>
      <c r="B167" s="131"/>
      <c r="C167" s="13" t="s">
        <v>330</v>
      </c>
      <c r="D167" s="60">
        <v>6.51</v>
      </c>
      <c r="E167" s="60">
        <v>0.76</v>
      </c>
      <c r="F167" s="60">
        <f t="shared" si="10"/>
        <v>7.27</v>
      </c>
      <c r="G167" s="60" t="s">
        <v>175</v>
      </c>
      <c r="H167" s="60" t="s">
        <v>176</v>
      </c>
      <c r="I167" s="60" t="s">
        <v>320</v>
      </c>
      <c r="J167" s="67">
        <v>96</v>
      </c>
      <c r="K167" s="13">
        <v>8422</v>
      </c>
      <c r="L167" s="140">
        <v>2.09</v>
      </c>
      <c r="M167" s="141"/>
      <c r="N167" s="99">
        <f t="shared" si="13"/>
        <v>0</v>
      </c>
      <c r="O167" s="99">
        <f t="shared" si="14"/>
        <v>0</v>
      </c>
      <c r="P167" s="37"/>
      <c r="Q167" s="37"/>
    </row>
    <row r="168" customHeight="1" spans="1:17">
      <c r="A168" s="13"/>
      <c r="B168" s="131"/>
      <c r="C168" s="132" t="s">
        <v>331</v>
      </c>
      <c r="D168" s="60">
        <v>6.51</v>
      </c>
      <c r="E168" s="60">
        <v>0.76</v>
      </c>
      <c r="F168" s="60">
        <f t="shared" si="10"/>
        <v>7.27</v>
      </c>
      <c r="G168" s="60" t="s">
        <v>175</v>
      </c>
      <c r="H168" s="60" t="s">
        <v>176</v>
      </c>
      <c r="I168" s="60" t="s">
        <v>320</v>
      </c>
      <c r="J168" s="67">
        <v>96</v>
      </c>
      <c r="K168" s="13">
        <v>8422</v>
      </c>
      <c r="L168" s="140">
        <v>2.09</v>
      </c>
      <c r="M168" s="141"/>
      <c r="N168" s="99">
        <f t="shared" si="13"/>
        <v>0</v>
      </c>
      <c r="O168" s="99">
        <f t="shared" si="14"/>
        <v>0</v>
      </c>
      <c r="P168" s="37"/>
      <c r="Q168" s="37"/>
    </row>
    <row r="169" customHeight="1" spans="1:17">
      <c r="A169" s="13"/>
      <c r="B169" s="131"/>
      <c r="C169" s="13" t="s">
        <v>335</v>
      </c>
      <c r="D169" s="60">
        <v>8.63</v>
      </c>
      <c r="E169" s="60">
        <v>1.35</v>
      </c>
      <c r="F169" s="60">
        <f t="shared" si="10"/>
        <v>9.98</v>
      </c>
      <c r="G169" s="60" t="s">
        <v>175</v>
      </c>
      <c r="H169" s="60" t="s">
        <v>176</v>
      </c>
      <c r="I169" s="60" t="s">
        <v>320</v>
      </c>
      <c r="J169" s="67">
        <v>48</v>
      </c>
      <c r="K169" s="13">
        <v>8422</v>
      </c>
      <c r="L169" s="140">
        <v>2.54</v>
      </c>
      <c r="M169" s="141"/>
      <c r="N169" s="99">
        <f t="shared" si="13"/>
        <v>0</v>
      </c>
      <c r="O169" s="99">
        <f t="shared" si="14"/>
        <v>0</v>
      </c>
      <c r="P169" s="37"/>
      <c r="Q169" s="37"/>
    </row>
    <row r="170" customHeight="1" spans="1:17">
      <c r="A170" s="13"/>
      <c r="B170" s="131"/>
      <c r="C170" s="132" t="s">
        <v>338</v>
      </c>
      <c r="D170" s="60">
        <v>10.73</v>
      </c>
      <c r="E170" s="60">
        <v>1.35</v>
      </c>
      <c r="F170" s="60">
        <f t="shared" si="10"/>
        <v>12.08</v>
      </c>
      <c r="G170" s="60" t="s">
        <v>175</v>
      </c>
      <c r="H170" s="60" t="s">
        <v>176</v>
      </c>
      <c r="I170" s="60" t="s">
        <v>320</v>
      </c>
      <c r="J170" s="67">
        <v>48</v>
      </c>
      <c r="K170" s="13">
        <v>281</v>
      </c>
      <c r="L170" s="140">
        <v>3.12</v>
      </c>
      <c r="M170" s="141"/>
      <c r="N170" s="99">
        <f t="shared" si="13"/>
        <v>0</v>
      </c>
      <c r="O170" s="99">
        <f t="shared" si="14"/>
        <v>0</v>
      </c>
      <c r="P170" s="37"/>
      <c r="Q170" s="37"/>
    </row>
    <row r="171" customHeight="1" spans="1:17">
      <c r="A171" s="13"/>
      <c r="B171" s="131"/>
      <c r="C171" s="133" t="s">
        <v>336</v>
      </c>
      <c r="D171" s="60">
        <f>VLOOKUP(C171,'[1]Sheet1 (2)'!$B:$C,2,0)</f>
        <v>9.24</v>
      </c>
      <c r="E171" s="60">
        <v>2.08</v>
      </c>
      <c r="F171" s="60">
        <f t="shared" si="10"/>
        <v>11.32</v>
      </c>
      <c r="G171" s="60" t="s">
        <v>175</v>
      </c>
      <c r="H171" s="60" t="s">
        <v>176</v>
      </c>
      <c r="I171" s="60" t="s">
        <v>320</v>
      </c>
      <c r="J171" s="67">
        <v>48</v>
      </c>
      <c r="K171" s="13">
        <v>4727</v>
      </c>
      <c r="L171" s="140">
        <v>3.45</v>
      </c>
      <c r="M171" s="141"/>
      <c r="N171" s="99">
        <f t="shared" si="13"/>
        <v>0</v>
      </c>
      <c r="O171" s="99">
        <f t="shared" si="14"/>
        <v>0</v>
      </c>
      <c r="P171" s="37"/>
      <c r="Q171" s="37"/>
    </row>
    <row r="172" customHeight="1" spans="1:17">
      <c r="A172" s="13" t="s">
        <v>356</v>
      </c>
      <c r="B172" s="42" t="s">
        <v>347</v>
      </c>
      <c r="C172" s="133">
        <v>200000166</v>
      </c>
      <c r="D172" s="60">
        <v>3.55</v>
      </c>
      <c r="E172" s="60">
        <v>0.29</v>
      </c>
      <c r="F172" s="60">
        <f t="shared" si="10"/>
        <v>3.84</v>
      </c>
      <c r="G172" s="60" t="s">
        <v>175</v>
      </c>
      <c r="H172" s="60" t="s">
        <v>176</v>
      </c>
      <c r="I172" s="60" t="s">
        <v>248</v>
      </c>
      <c r="J172" s="67">
        <v>192</v>
      </c>
      <c r="K172" s="13">
        <v>2807</v>
      </c>
      <c r="L172" s="140">
        <v>0.54</v>
      </c>
      <c r="M172" s="141"/>
      <c r="N172" s="99">
        <f t="shared" si="13"/>
        <v>0</v>
      </c>
      <c r="O172" s="99">
        <f t="shared" si="14"/>
        <v>0</v>
      </c>
      <c r="P172" s="37"/>
      <c r="Q172" s="37"/>
    </row>
    <row r="173" customHeight="1" spans="1:17">
      <c r="A173" s="13"/>
      <c r="B173" s="42" t="s">
        <v>357</v>
      </c>
      <c r="C173" s="133">
        <v>200000178</v>
      </c>
      <c r="D173" s="60">
        <v>1.25</v>
      </c>
      <c r="E173" s="60">
        <v>0.29</v>
      </c>
      <c r="F173" s="60">
        <f t="shared" si="10"/>
        <v>1.54</v>
      </c>
      <c r="G173" s="60" t="s">
        <v>175</v>
      </c>
      <c r="H173" s="60" t="s">
        <v>176</v>
      </c>
      <c r="I173" s="60" t="s">
        <v>177</v>
      </c>
      <c r="J173" s="67">
        <v>192</v>
      </c>
      <c r="K173" s="13">
        <v>2807</v>
      </c>
      <c r="L173" s="140">
        <v>0.22</v>
      </c>
      <c r="M173" s="141"/>
      <c r="N173" s="99">
        <f t="shared" si="13"/>
        <v>0</v>
      </c>
      <c r="O173" s="99">
        <f t="shared" si="14"/>
        <v>0</v>
      </c>
      <c r="P173" s="37"/>
      <c r="Q173" s="37"/>
    </row>
    <row r="174" customHeight="1" spans="1:17">
      <c r="A174" s="13"/>
      <c r="B174" s="42" t="s">
        <v>358</v>
      </c>
      <c r="C174" s="133">
        <v>200000406</v>
      </c>
      <c r="D174" s="60">
        <v>3.7</v>
      </c>
      <c r="E174" s="60">
        <v>0.29</v>
      </c>
      <c r="F174" s="60">
        <f t="shared" si="10"/>
        <v>3.99</v>
      </c>
      <c r="G174" s="60" t="s">
        <v>175</v>
      </c>
      <c r="H174" s="60" t="s">
        <v>176</v>
      </c>
      <c r="I174" s="60" t="s">
        <v>177</v>
      </c>
      <c r="J174" s="67">
        <v>96</v>
      </c>
      <c r="K174" s="13">
        <v>2807</v>
      </c>
      <c r="L174" s="140">
        <v>0.56</v>
      </c>
      <c r="M174" s="141"/>
      <c r="N174" s="99">
        <f t="shared" si="13"/>
        <v>0</v>
      </c>
      <c r="O174" s="99">
        <f t="shared" si="14"/>
        <v>0</v>
      </c>
      <c r="P174" s="37"/>
      <c r="Q174" s="37"/>
    </row>
    <row r="175" customHeight="1" spans="1:17">
      <c r="A175" s="13"/>
      <c r="B175" s="42" t="s">
        <v>347</v>
      </c>
      <c r="C175" s="133">
        <v>200000903</v>
      </c>
      <c r="D175" s="60">
        <v>4</v>
      </c>
      <c r="E175" s="60">
        <v>0.29</v>
      </c>
      <c r="F175" s="60">
        <f t="shared" si="10"/>
        <v>4.29</v>
      </c>
      <c r="G175" s="60" t="s">
        <v>175</v>
      </c>
      <c r="H175" s="60" t="s">
        <v>176</v>
      </c>
      <c r="I175" s="60" t="s">
        <v>248</v>
      </c>
      <c r="J175" s="67">
        <v>192</v>
      </c>
      <c r="K175" s="13">
        <v>2807</v>
      </c>
      <c r="L175" s="140">
        <v>0.6</v>
      </c>
      <c r="M175" s="141"/>
      <c r="N175" s="99">
        <f t="shared" si="13"/>
        <v>0</v>
      </c>
      <c r="O175" s="99">
        <f t="shared" si="14"/>
        <v>0</v>
      </c>
      <c r="P175" s="37"/>
      <c r="Q175" s="37"/>
    </row>
    <row r="176" customHeight="1" spans="1:17">
      <c r="A176" s="13"/>
      <c r="B176" s="42" t="s">
        <v>358</v>
      </c>
      <c r="C176" s="133">
        <v>200000904</v>
      </c>
      <c r="D176" s="60">
        <v>3.45</v>
      </c>
      <c r="E176" s="60">
        <v>0.29</v>
      </c>
      <c r="F176" s="60">
        <f t="shared" si="10"/>
        <v>3.74</v>
      </c>
      <c r="G176" s="60" t="s">
        <v>175</v>
      </c>
      <c r="H176" s="60" t="s">
        <v>176</v>
      </c>
      <c r="I176" s="60" t="s">
        <v>177</v>
      </c>
      <c r="J176" s="67">
        <v>96</v>
      </c>
      <c r="K176" s="13">
        <v>2807</v>
      </c>
      <c r="L176" s="140">
        <v>0.52</v>
      </c>
      <c r="M176" s="141"/>
      <c r="N176" s="99">
        <f t="shared" si="13"/>
        <v>0</v>
      </c>
      <c r="O176" s="99">
        <f t="shared" si="14"/>
        <v>0</v>
      </c>
      <c r="P176" s="37"/>
      <c r="Q176" s="37"/>
    </row>
    <row r="177" customHeight="1" spans="1:17">
      <c r="A177" s="13"/>
      <c r="B177" s="42" t="s">
        <v>357</v>
      </c>
      <c r="C177" s="133">
        <v>200000906</v>
      </c>
      <c r="D177" s="60">
        <v>1.25</v>
      </c>
      <c r="E177" s="60">
        <v>0.29</v>
      </c>
      <c r="F177" s="60">
        <f t="shared" si="10"/>
        <v>1.54</v>
      </c>
      <c r="G177" s="60" t="s">
        <v>175</v>
      </c>
      <c r="H177" s="60" t="s">
        <v>176</v>
      </c>
      <c r="I177" s="60" t="s">
        <v>177</v>
      </c>
      <c r="J177" s="67">
        <v>192</v>
      </c>
      <c r="K177" s="13">
        <v>2807</v>
      </c>
      <c r="L177" s="140">
        <v>0.22</v>
      </c>
      <c r="M177" s="141"/>
      <c r="N177" s="99">
        <f t="shared" si="13"/>
        <v>0</v>
      </c>
      <c r="O177" s="99">
        <f t="shared" si="14"/>
        <v>0</v>
      </c>
      <c r="P177" s="37"/>
      <c r="Q177" s="37"/>
    </row>
    <row r="178" customHeight="1" spans="1:17">
      <c r="A178" s="13"/>
      <c r="B178" s="134" t="s">
        <v>347</v>
      </c>
      <c r="C178" s="134" t="s">
        <v>359</v>
      </c>
      <c r="D178" s="60">
        <v>4.21</v>
      </c>
      <c r="E178" s="60">
        <v>0.29</v>
      </c>
      <c r="F178" s="60">
        <f t="shared" si="10"/>
        <v>4.5</v>
      </c>
      <c r="G178" s="60" t="s">
        <v>175</v>
      </c>
      <c r="H178" s="60" t="s">
        <v>176</v>
      </c>
      <c r="I178" s="60" t="s">
        <v>248</v>
      </c>
      <c r="J178" s="67">
        <v>192</v>
      </c>
      <c r="K178" s="13">
        <v>2807</v>
      </c>
      <c r="L178" s="140">
        <v>0.63</v>
      </c>
      <c r="M178" s="141"/>
      <c r="N178" s="99">
        <f t="shared" si="13"/>
        <v>0</v>
      </c>
      <c r="O178" s="99">
        <f t="shared" si="14"/>
        <v>0</v>
      </c>
      <c r="P178" s="37"/>
      <c r="Q178" s="37"/>
    </row>
    <row r="179" customHeight="1" spans="1:17">
      <c r="A179" s="13"/>
      <c r="B179" s="134" t="s">
        <v>357</v>
      </c>
      <c r="C179" s="134" t="s">
        <v>360</v>
      </c>
      <c r="D179" s="60">
        <v>1.25</v>
      </c>
      <c r="E179" s="60">
        <v>0.29</v>
      </c>
      <c r="F179" s="60">
        <f t="shared" si="10"/>
        <v>1.54</v>
      </c>
      <c r="G179" s="60" t="s">
        <v>175</v>
      </c>
      <c r="H179" s="60" t="s">
        <v>176</v>
      </c>
      <c r="I179" s="60" t="s">
        <v>177</v>
      </c>
      <c r="J179" s="67">
        <v>192</v>
      </c>
      <c r="K179" s="13">
        <v>2807</v>
      </c>
      <c r="L179" s="140">
        <v>0.22</v>
      </c>
      <c r="M179" s="141"/>
      <c r="N179" s="99">
        <f t="shared" si="13"/>
        <v>0</v>
      </c>
      <c r="O179" s="99">
        <f t="shared" si="14"/>
        <v>0</v>
      </c>
      <c r="P179" s="37"/>
      <c r="Q179" s="37"/>
    </row>
    <row r="180" customHeight="1" spans="1:17">
      <c r="A180" s="13"/>
      <c r="B180" s="134" t="s">
        <v>358</v>
      </c>
      <c r="C180" s="134" t="s">
        <v>361</v>
      </c>
      <c r="D180" s="60">
        <v>3.5</v>
      </c>
      <c r="E180" s="60">
        <v>0.29</v>
      </c>
      <c r="F180" s="60">
        <f t="shared" si="10"/>
        <v>3.79</v>
      </c>
      <c r="G180" s="60" t="s">
        <v>175</v>
      </c>
      <c r="H180" s="60" t="s">
        <v>176</v>
      </c>
      <c r="I180" s="60" t="s">
        <v>177</v>
      </c>
      <c r="J180" s="67">
        <v>96</v>
      </c>
      <c r="K180" s="13">
        <v>2807</v>
      </c>
      <c r="L180" s="140">
        <v>0.53</v>
      </c>
      <c r="M180" s="141"/>
      <c r="N180" s="99">
        <f t="shared" si="13"/>
        <v>0</v>
      </c>
      <c r="O180" s="99">
        <f t="shared" si="14"/>
        <v>0</v>
      </c>
      <c r="P180" s="37"/>
      <c r="Q180" s="37"/>
    </row>
    <row r="181" customHeight="1" spans="1:17">
      <c r="A181" s="13" t="s">
        <v>362</v>
      </c>
      <c r="B181" s="42" t="s">
        <v>173</v>
      </c>
      <c r="C181" s="42" t="s">
        <v>363</v>
      </c>
      <c r="D181" s="60">
        <v>0.55</v>
      </c>
      <c r="E181" s="60">
        <v>0.06</v>
      </c>
      <c r="F181" s="60">
        <f t="shared" si="10"/>
        <v>0.61</v>
      </c>
      <c r="G181" s="60" t="s">
        <v>175</v>
      </c>
      <c r="H181" s="60" t="s">
        <v>176</v>
      </c>
      <c r="I181" s="60" t="s">
        <v>177</v>
      </c>
      <c r="J181" s="67">
        <v>192</v>
      </c>
      <c r="K181" s="13">
        <v>2807</v>
      </c>
      <c r="L181" s="140">
        <v>0.23</v>
      </c>
      <c r="M181" s="141"/>
      <c r="N181" s="99">
        <f t="shared" si="13"/>
        <v>0</v>
      </c>
      <c r="O181" s="99">
        <f t="shared" si="14"/>
        <v>0</v>
      </c>
      <c r="P181" s="37"/>
      <c r="Q181" s="37"/>
    </row>
    <row r="182" customHeight="1" spans="1:17">
      <c r="A182" s="13"/>
      <c r="B182" s="42" t="s">
        <v>221</v>
      </c>
      <c r="C182" s="42" t="s">
        <v>364</v>
      </c>
      <c r="D182" s="60">
        <v>2.6</v>
      </c>
      <c r="E182" s="60">
        <v>0.58</v>
      </c>
      <c r="F182" s="60">
        <f t="shared" si="10"/>
        <v>3.18</v>
      </c>
      <c r="G182" s="60" t="s">
        <v>175</v>
      </c>
      <c r="H182" s="60" t="s">
        <v>176</v>
      </c>
      <c r="I182" s="60" t="s">
        <v>177</v>
      </c>
      <c r="J182" s="67">
        <v>96</v>
      </c>
      <c r="K182" s="13">
        <v>2807</v>
      </c>
      <c r="L182" s="140">
        <v>1.2</v>
      </c>
      <c r="M182" s="141"/>
      <c r="N182" s="99">
        <f t="shared" si="13"/>
        <v>0</v>
      </c>
      <c r="O182" s="99">
        <f t="shared" si="14"/>
        <v>0</v>
      </c>
      <c r="P182" s="37"/>
      <c r="Q182" s="37"/>
    </row>
    <row r="183" customHeight="1" spans="1:17">
      <c r="A183" s="13"/>
      <c r="B183" s="42" t="s">
        <v>355</v>
      </c>
      <c r="C183" s="42" t="s">
        <v>365</v>
      </c>
      <c r="D183" s="60">
        <v>5.6</v>
      </c>
      <c r="E183" s="60">
        <v>0.76</v>
      </c>
      <c r="F183" s="60">
        <f t="shared" si="10"/>
        <v>6.36</v>
      </c>
      <c r="G183" s="60" t="s">
        <v>175</v>
      </c>
      <c r="H183" s="60" t="s">
        <v>176</v>
      </c>
      <c r="I183" s="60" t="s">
        <v>320</v>
      </c>
      <c r="J183" s="67">
        <v>96</v>
      </c>
      <c r="K183" s="13">
        <v>2807</v>
      </c>
      <c r="L183" s="140">
        <v>2.4</v>
      </c>
      <c r="M183" s="141"/>
      <c r="N183" s="99">
        <f t="shared" si="13"/>
        <v>0</v>
      </c>
      <c r="O183" s="99">
        <f t="shared" si="14"/>
        <v>0</v>
      </c>
      <c r="P183" s="37"/>
      <c r="Q183" s="37"/>
    </row>
    <row r="184" customHeight="1" spans="1:17">
      <c r="A184" s="13"/>
      <c r="B184" s="42" t="s">
        <v>355</v>
      </c>
      <c r="C184" s="42" t="s">
        <v>366</v>
      </c>
      <c r="D184" s="60">
        <v>5.55</v>
      </c>
      <c r="E184" s="60">
        <v>0.76</v>
      </c>
      <c r="F184" s="60">
        <f t="shared" si="10"/>
        <v>6.31</v>
      </c>
      <c r="G184" s="60" t="s">
        <v>175</v>
      </c>
      <c r="H184" s="60" t="s">
        <v>176</v>
      </c>
      <c r="I184" s="60" t="s">
        <v>320</v>
      </c>
      <c r="J184" s="67">
        <v>96</v>
      </c>
      <c r="K184" s="13">
        <v>2807</v>
      </c>
      <c r="L184" s="140">
        <v>2.38</v>
      </c>
      <c r="M184" s="141"/>
      <c r="N184" s="99">
        <f t="shared" si="13"/>
        <v>0</v>
      </c>
      <c r="O184" s="99">
        <f t="shared" si="14"/>
        <v>0</v>
      </c>
      <c r="P184" s="37"/>
      <c r="Q184" s="37"/>
    </row>
    <row r="185" customHeight="1" spans="1:17">
      <c r="A185" s="13"/>
      <c r="B185" s="42" t="s">
        <v>367</v>
      </c>
      <c r="C185" s="13" t="s">
        <v>368</v>
      </c>
      <c r="D185" s="60">
        <v>0.025</v>
      </c>
      <c r="E185" s="60">
        <v>0.02</v>
      </c>
      <c r="F185" s="60">
        <f t="shared" si="10"/>
        <v>0.045</v>
      </c>
      <c r="G185" s="60" t="s">
        <v>175</v>
      </c>
      <c r="H185" s="60" t="s">
        <v>176</v>
      </c>
      <c r="I185" s="60" t="s">
        <v>52</v>
      </c>
      <c r="J185" s="67" t="s">
        <v>52</v>
      </c>
      <c r="K185" s="13">
        <v>2807</v>
      </c>
      <c r="L185" s="140">
        <v>0.02</v>
      </c>
      <c r="M185" s="141"/>
      <c r="N185" s="99">
        <f t="shared" si="13"/>
        <v>0</v>
      </c>
      <c r="O185" s="99">
        <f t="shared" si="14"/>
        <v>0</v>
      </c>
      <c r="P185" s="37"/>
      <c r="Q185" s="37"/>
    </row>
    <row r="186" customHeight="1" spans="1:17">
      <c r="A186" s="13"/>
      <c r="B186" s="42" t="s">
        <v>369</v>
      </c>
      <c r="C186" s="42" t="s">
        <v>370</v>
      </c>
      <c r="D186" s="60">
        <v>0.025</v>
      </c>
      <c r="E186" s="60">
        <v>0.02</v>
      </c>
      <c r="F186" s="60">
        <f t="shared" si="10"/>
        <v>0.045</v>
      </c>
      <c r="G186" s="60" t="s">
        <v>175</v>
      </c>
      <c r="H186" s="60" t="s">
        <v>176</v>
      </c>
      <c r="I186" s="60" t="s">
        <v>52</v>
      </c>
      <c r="J186" s="67">
        <v>96</v>
      </c>
      <c r="K186" s="13">
        <v>2807</v>
      </c>
      <c r="L186" s="140">
        <v>0.02</v>
      </c>
      <c r="M186" s="141"/>
      <c r="N186" s="99">
        <f t="shared" si="13"/>
        <v>0</v>
      </c>
      <c r="O186" s="99">
        <f t="shared" si="14"/>
        <v>0</v>
      </c>
      <c r="P186" s="37"/>
      <c r="Q186" s="37"/>
    </row>
    <row r="187" customHeight="1" spans="1:17">
      <c r="A187" s="13"/>
      <c r="B187" s="42" t="s">
        <v>371</v>
      </c>
      <c r="C187" s="42" t="s">
        <v>372</v>
      </c>
      <c r="D187" s="60">
        <v>0.025</v>
      </c>
      <c r="E187" s="60">
        <v>0.02</v>
      </c>
      <c r="F187" s="60">
        <f t="shared" si="10"/>
        <v>0.045</v>
      </c>
      <c r="G187" s="60" t="s">
        <v>175</v>
      </c>
      <c r="H187" s="60" t="s">
        <v>176</v>
      </c>
      <c r="I187" s="60" t="s">
        <v>52</v>
      </c>
      <c r="J187" s="67">
        <v>96</v>
      </c>
      <c r="K187" s="13">
        <v>2807</v>
      </c>
      <c r="L187" s="140">
        <v>0.02</v>
      </c>
      <c r="M187" s="141"/>
      <c r="N187" s="99">
        <f t="shared" si="13"/>
        <v>0</v>
      </c>
      <c r="O187" s="99">
        <f t="shared" si="14"/>
        <v>0</v>
      </c>
      <c r="P187" s="37"/>
      <c r="Q187" s="37"/>
    </row>
    <row r="188" customHeight="1" spans="1:17">
      <c r="A188" s="13"/>
      <c r="B188" s="42" t="s">
        <v>373</v>
      </c>
      <c r="C188" s="42" t="s">
        <v>374</v>
      </c>
      <c r="D188" s="60">
        <v>0.025</v>
      </c>
      <c r="E188" s="60">
        <v>0.02</v>
      </c>
      <c r="F188" s="60">
        <f t="shared" si="10"/>
        <v>0.045</v>
      </c>
      <c r="G188" s="60" t="s">
        <v>175</v>
      </c>
      <c r="H188" s="60" t="s">
        <v>176</v>
      </c>
      <c r="I188" s="60" t="s">
        <v>52</v>
      </c>
      <c r="J188" s="67" t="s">
        <v>52</v>
      </c>
      <c r="K188" s="13">
        <v>2807</v>
      </c>
      <c r="L188" s="140">
        <v>0.02</v>
      </c>
      <c r="M188" s="141"/>
      <c r="N188" s="99">
        <f t="shared" si="13"/>
        <v>0</v>
      </c>
      <c r="O188" s="99">
        <f t="shared" si="14"/>
        <v>0</v>
      </c>
      <c r="P188" s="37"/>
      <c r="Q188" s="37"/>
    </row>
    <row r="189" customHeight="1" spans="1:17">
      <c r="A189" s="13" t="s">
        <v>375</v>
      </c>
      <c r="B189" s="42" t="s">
        <v>355</v>
      </c>
      <c r="C189" s="42" t="s">
        <v>376</v>
      </c>
      <c r="D189" s="60">
        <v>4.7</v>
      </c>
      <c r="E189" s="60">
        <v>0.29</v>
      </c>
      <c r="F189" s="60">
        <f t="shared" si="10"/>
        <v>4.99</v>
      </c>
      <c r="G189" s="60" t="s">
        <v>175</v>
      </c>
      <c r="H189" s="60" t="s">
        <v>176</v>
      </c>
      <c r="I189" s="60" t="s">
        <v>320</v>
      </c>
      <c r="J189" s="67">
        <v>96</v>
      </c>
      <c r="K189" s="13">
        <v>2807</v>
      </c>
      <c r="L189" s="140">
        <v>1.43</v>
      </c>
      <c r="M189" s="141"/>
      <c r="N189" s="99">
        <f t="shared" si="13"/>
        <v>0</v>
      </c>
      <c r="O189" s="99">
        <f t="shared" si="14"/>
        <v>0</v>
      </c>
      <c r="P189" s="37"/>
      <c r="Q189" s="37"/>
    </row>
    <row r="190" customHeight="1" spans="1:17">
      <c r="A190" s="13" t="s">
        <v>377</v>
      </c>
      <c r="B190" s="42" t="s">
        <v>378</v>
      </c>
      <c r="C190" s="42">
        <v>318006068</v>
      </c>
      <c r="D190" s="60">
        <v>2.55</v>
      </c>
      <c r="E190" s="60">
        <v>0.5</v>
      </c>
      <c r="F190" s="60">
        <f t="shared" si="10"/>
        <v>3.05</v>
      </c>
      <c r="G190" s="60" t="s">
        <v>175</v>
      </c>
      <c r="H190" s="60" t="s">
        <v>176</v>
      </c>
      <c r="I190" s="60" t="s">
        <v>242</v>
      </c>
      <c r="J190" s="67">
        <v>192</v>
      </c>
      <c r="K190" s="13">
        <v>281</v>
      </c>
      <c r="L190" s="140">
        <v>1.05</v>
      </c>
      <c r="M190" s="141"/>
      <c r="N190" s="99">
        <f t="shared" si="13"/>
        <v>0</v>
      </c>
      <c r="O190" s="99">
        <f t="shared" si="14"/>
        <v>0</v>
      </c>
      <c r="P190" s="37"/>
      <c r="Q190" s="37"/>
    </row>
    <row r="191" customHeight="1" spans="1:17">
      <c r="A191" s="13"/>
      <c r="B191" s="42" t="s">
        <v>379</v>
      </c>
      <c r="C191" s="42">
        <v>390002668</v>
      </c>
      <c r="D191" s="60">
        <v>3.3</v>
      </c>
      <c r="E191" s="60">
        <v>0.5</v>
      </c>
      <c r="F191" s="60">
        <f t="shared" si="10"/>
        <v>3.8</v>
      </c>
      <c r="G191" s="60" t="s">
        <v>175</v>
      </c>
      <c r="H191" s="60" t="s">
        <v>176</v>
      </c>
      <c r="I191" s="60" t="s">
        <v>177</v>
      </c>
      <c r="J191" s="67">
        <v>96</v>
      </c>
      <c r="K191" s="13">
        <v>281</v>
      </c>
      <c r="L191" s="140">
        <v>1.3</v>
      </c>
      <c r="M191" s="141"/>
      <c r="N191" s="99">
        <f t="shared" si="13"/>
        <v>0</v>
      </c>
      <c r="O191" s="99">
        <f t="shared" si="14"/>
        <v>0</v>
      </c>
      <c r="P191" s="37"/>
      <c r="Q191" s="37"/>
    </row>
    <row r="192" customHeight="1" spans="1:17">
      <c r="A192" s="13" t="s">
        <v>380</v>
      </c>
      <c r="B192" s="42" t="s">
        <v>355</v>
      </c>
      <c r="C192" s="125" t="s">
        <v>325</v>
      </c>
      <c r="D192" s="60">
        <v>7.95</v>
      </c>
      <c r="E192" s="60">
        <v>2.08</v>
      </c>
      <c r="F192" s="60">
        <f t="shared" si="10"/>
        <v>10.03</v>
      </c>
      <c r="G192" s="60" t="s">
        <v>175</v>
      </c>
      <c r="H192" s="60" t="s">
        <v>176</v>
      </c>
      <c r="I192" s="60" t="s">
        <v>320</v>
      </c>
      <c r="J192" s="67">
        <v>48</v>
      </c>
      <c r="K192" s="13">
        <v>84221</v>
      </c>
      <c r="L192" s="140">
        <v>4.87</v>
      </c>
      <c r="M192" s="141"/>
      <c r="N192" s="99">
        <f t="shared" si="13"/>
        <v>0</v>
      </c>
      <c r="O192" s="99">
        <f t="shared" si="14"/>
        <v>0</v>
      </c>
      <c r="P192" s="37"/>
      <c r="Q192" s="37"/>
    </row>
    <row r="193" customHeight="1" spans="1:17">
      <c r="A193" s="13" t="s">
        <v>381</v>
      </c>
      <c r="B193" s="42" t="s">
        <v>355</v>
      </c>
      <c r="C193" s="125" t="s">
        <v>325</v>
      </c>
      <c r="D193" s="60">
        <v>7.95</v>
      </c>
      <c r="E193" s="60">
        <v>2.08</v>
      </c>
      <c r="F193" s="60">
        <f t="shared" si="10"/>
        <v>10.03</v>
      </c>
      <c r="G193" s="60" t="s">
        <v>175</v>
      </c>
      <c r="H193" s="60" t="s">
        <v>176</v>
      </c>
      <c r="I193" s="60" t="s">
        <v>320</v>
      </c>
      <c r="J193" s="67">
        <v>48</v>
      </c>
      <c r="K193" s="13">
        <v>29945</v>
      </c>
      <c r="L193" s="140">
        <v>2.11</v>
      </c>
      <c r="M193" s="141"/>
      <c r="N193" s="99">
        <f t="shared" si="13"/>
        <v>0</v>
      </c>
      <c r="O193" s="99">
        <f t="shared" si="14"/>
        <v>0</v>
      </c>
      <c r="P193" s="37"/>
      <c r="Q193" s="37"/>
    </row>
    <row r="194" ht="36" customHeight="1" spans="1:17">
      <c r="A194" s="13" t="s">
        <v>382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96"/>
      <c r="L194" s="99">
        <f>SUM(O3:O193)</f>
        <v>0</v>
      </c>
      <c r="M194" s="99"/>
      <c r="N194" s="99"/>
      <c r="O194" s="99"/>
      <c r="P194" s="37"/>
      <c r="Q194" s="37"/>
    </row>
  </sheetData>
  <sheetProtection algorithmName="SHA-512" hashValue="xT+mHNKKuwKI1bUqxRFbSD9SAFhvyOQz1L8JmT85SkoJbiweMtcTdG40JaAFumFGSXQY/0OMIdWU8ca6D9MZNA==" saltValue="3tdX3rUbEKKc7XFKzcJIoA==" spinCount="100000" sheet="1" objects="1"/>
  <protectedRanges>
    <protectedRange sqref="L3:L193 L197:L387 C406:G408 G405 H406:I407 C410:H411 D413:D415 F413:I415 F420:G430 M3:M193" name="区域1"/>
  </protectedRanges>
  <mergeCells count="13">
    <mergeCell ref="A1:O1"/>
    <mergeCell ref="B2:C2"/>
    <mergeCell ref="A194:K194"/>
    <mergeCell ref="L194:O194"/>
    <mergeCell ref="A2:A144"/>
    <mergeCell ref="A145:A171"/>
    <mergeCell ref="A172:A180"/>
    <mergeCell ref="A181:A188"/>
    <mergeCell ref="A190:A191"/>
    <mergeCell ref="B54:B123"/>
    <mergeCell ref="B124:B144"/>
    <mergeCell ref="B149:B164"/>
    <mergeCell ref="B165:B171"/>
  </mergeCells>
  <pageMargins left="0.7" right="0.7" top="0.75" bottom="0.75" header="0.3" footer="0.3"/>
  <pageSetup paperSize="9" scale="4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4"/>
  <sheetViews>
    <sheetView zoomScale="70" zoomScaleNormal="70" workbookViewId="0">
      <selection activeCell="L6" sqref="L6"/>
    </sheetView>
  </sheetViews>
  <sheetFormatPr defaultColWidth="9" defaultRowHeight="14.4"/>
  <cols>
    <col min="1" max="1" width="18.7222222222222" customWidth="1"/>
    <col min="2" max="2" width="17.4537037037037" customWidth="1"/>
    <col min="3" max="3" width="19.8148148148148" customWidth="1"/>
    <col min="5" max="5" width="16.0277777777778" customWidth="1"/>
    <col min="6" max="6" width="13.0092592592593" customWidth="1"/>
    <col min="7" max="7" width="13.9074074074074" customWidth="1"/>
    <col min="8" max="8" width="19.2685185185185" customWidth="1"/>
    <col min="9" max="9" width="19.8148148148148" customWidth="1"/>
    <col min="10" max="10" width="16.6296296296296" customWidth="1"/>
    <col min="11" max="11" width="16.6296296296296" style="1" customWidth="1"/>
    <col min="12" max="12" width="22.537037037037" style="123" customWidth="1"/>
    <col min="13" max="13" width="16.6296296296296" customWidth="1"/>
    <col min="14" max="14" width="16.6296296296296" hidden="1" customWidth="1"/>
    <col min="15" max="15" width="16.6296296296296" customWidth="1"/>
  </cols>
  <sheetData>
    <row r="1" ht="55" customHeight="1" spans="1:23">
      <c r="A1" s="124" t="s">
        <v>383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6"/>
      <c r="Q1" s="37"/>
      <c r="R1" s="37"/>
      <c r="S1" s="37"/>
      <c r="T1" s="37"/>
      <c r="U1" s="37"/>
      <c r="V1" s="37"/>
      <c r="W1" s="37"/>
    </row>
    <row r="2" ht="30" spans="1:23">
      <c r="A2" s="13" t="s">
        <v>384</v>
      </c>
      <c r="B2" s="13" t="s">
        <v>162</v>
      </c>
      <c r="C2" s="13"/>
      <c r="D2" s="43" t="s">
        <v>163</v>
      </c>
      <c r="E2" s="43" t="s">
        <v>164</v>
      </c>
      <c r="F2" s="43" t="s">
        <v>165</v>
      </c>
      <c r="G2" s="43" t="s">
        <v>18</v>
      </c>
      <c r="H2" s="43" t="s">
        <v>166</v>
      </c>
      <c r="I2" s="43" t="s">
        <v>167</v>
      </c>
      <c r="J2" s="68" t="s">
        <v>168</v>
      </c>
      <c r="K2" s="13" t="s">
        <v>169</v>
      </c>
      <c r="L2" s="45" t="s">
        <v>385</v>
      </c>
      <c r="M2" s="101" t="s">
        <v>386</v>
      </c>
      <c r="N2" s="101" t="s">
        <v>386</v>
      </c>
      <c r="O2" s="68" t="s">
        <v>172</v>
      </c>
      <c r="P2" s="127"/>
      <c r="Q2" s="37"/>
      <c r="R2" s="37"/>
      <c r="S2" s="37"/>
      <c r="T2" s="37"/>
      <c r="U2" s="37"/>
      <c r="V2" s="37"/>
      <c r="W2" s="37"/>
    </row>
    <row r="3" ht="39" customHeight="1" spans="1:23">
      <c r="A3" s="13"/>
      <c r="B3" s="125" t="s">
        <v>173</v>
      </c>
      <c r="C3" s="125" t="s">
        <v>174</v>
      </c>
      <c r="D3" s="60">
        <v>0.5</v>
      </c>
      <c r="E3" s="60">
        <v>0.31</v>
      </c>
      <c r="F3" s="60">
        <f t="shared" ref="F3:F66" si="0">D3+E3</f>
        <v>0.81</v>
      </c>
      <c r="G3" s="60" t="s">
        <v>175</v>
      </c>
      <c r="H3" s="60" t="s">
        <v>176</v>
      </c>
      <c r="I3" s="60" t="s">
        <v>177</v>
      </c>
      <c r="J3" s="67">
        <v>192</v>
      </c>
      <c r="K3" s="13">
        <v>468</v>
      </c>
      <c r="L3" s="63">
        <v>0.04</v>
      </c>
      <c r="M3" s="128"/>
      <c r="N3" s="49">
        <f>IF(ROUND(M3,2)&gt;L3,"",ROUND(M3,2))</f>
        <v>0</v>
      </c>
      <c r="O3" s="49">
        <f>N3*K3</f>
        <v>0</v>
      </c>
      <c r="P3" s="129"/>
      <c r="Q3" s="37"/>
      <c r="R3" s="37"/>
      <c r="S3" s="37"/>
      <c r="T3" s="37"/>
      <c r="U3" s="37"/>
      <c r="V3" s="37"/>
      <c r="W3" s="37"/>
    </row>
    <row r="4" ht="39" customHeight="1" spans="1:23">
      <c r="A4" s="13"/>
      <c r="B4" s="125" t="s">
        <v>173</v>
      </c>
      <c r="C4" s="125" t="s">
        <v>178</v>
      </c>
      <c r="D4" s="60">
        <v>1</v>
      </c>
      <c r="E4" s="60">
        <v>0.31</v>
      </c>
      <c r="F4" s="60">
        <f t="shared" si="0"/>
        <v>1.31</v>
      </c>
      <c r="G4" s="60" t="s">
        <v>175</v>
      </c>
      <c r="H4" s="60" t="s">
        <v>176</v>
      </c>
      <c r="I4" s="60" t="s">
        <v>177</v>
      </c>
      <c r="J4" s="67">
        <v>192</v>
      </c>
      <c r="K4" s="13">
        <v>468</v>
      </c>
      <c r="L4" s="63">
        <v>0.07</v>
      </c>
      <c r="M4" s="128"/>
      <c r="N4" s="49">
        <f t="shared" ref="N4:N35" si="1">IF(ROUND(M4,2)&gt;L4,"",ROUND(M4,2))</f>
        <v>0</v>
      </c>
      <c r="O4" s="49">
        <f>N4*K4</f>
        <v>0</v>
      </c>
      <c r="P4" s="129"/>
      <c r="Q4" s="37"/>
      <c r="R4" s="37"/>
      <c r="S4" s="37"/>
      <c r="T4" s="37"/>
      <c r="U4" s="37"/>
      <c r="V4" s="37"/>
      <c r="W4" s="37"/>
    </row>
    <row r="5" ht="39" customHeight="1" spans="1:23">
      <c r="A5" s="13"/>
      <c r="B5" s="125" t="s">
        <v>173</v>
      </c>
      <c r="C5" s="125" t="s">
        <v>179</v>
      </c>
      <c r="D5" s="60">
        <v>1.05</v>
      </c>
      <c r="E5" s="60">
        <v>0.31</v>
      </c>
      <c r="F5" s="60">
        <f t="shared" si="0"/>
        <v>1.36</v>
      </c>
      <c r="G5" s="60" t="s">
        <v>175</v>
      </c>
      <c r="H5" s="60" t="s">
        <v>176</v>
      </c>
      <c r="I5" s="60" t="s">
        <v>177</v>
      </c>
      <c r="J5" s="67">
        <v>192</v>
      </c>
      <c r="K5" s="13">
        <v>468</v>
      </c>
      <c r="L5" s="63">
        <v>0.07</v>
      </c>
      <c r="M5" s="128"/>
      <c r="N5" s="49">
        <f t="shared" si="1"/>
        <v>0</v>
      </c>
      <c r="O5" s="49">
        <f t="shared" ref="O4:O35" si="2">N5*K5</f>
        <v>0</v>
      </c>
      <c r="P5" s="129"/>
      <c r="Q5" s="37"/>
      <c r="R5" s="37"/>
      <c r="S5" s="37"/>
      <c r="T5" s="37"/>
      <c r="U5" s="37"/>
      <c r="V5" s="37"/>
      <c r="W5" s="37"/>
    </row>
    <row r="6" ht="39" customHeight="1" spans="1:23">
      <c r="A6" s="13"/>
      <c r="B6" s="125" t="s">
        <v>173</v>
      </c>
      <c r="C6" s="125" t="s">
        <v>180</v>
      </c>
      <c r="D6" s="60">
        <v>1.05</v>
      </c>
      <c r="E6" s="60">
        <v>0.31</v>
      </c>
      <c r="F6" s="60">
        <f t="shared" si="0"/>
        <v>1.36</v>
      </c>
      <c r="G6" s="60" t="s">
        <v>175</v>
      </c>
      <c r="H6" s="60" t="s">
        <v>176</v>
      </c>
      <c r="I6" s="60" t="s">
        <v>177</v>
      </c>
      <c r="J6" s="67">
        <v>192</v>
      </c>
      <c r="K6" s="13">
        <v>468</v>
      </c>
      <c r="L6" s="63">
        <v>0.07</v>
      </c>
      <c r="M6" s="128"/>
      <c r="N6" s="49">
        <f t="shared" si="1"/>
        <v>0</v>
      </c>
      <c r="O6" s="49">
        <f t="shared" si="2"/>
        <v>0</v>
      </c>
      <c r="P6" s="129"/>
      <c r="Q6" s="37"/>
      <c r="R6" s="37"/>
      <c r="S6" s="37"/>
      <c r="T6" s="37"/>
      <c r="U6" s="37"/>
      <c r="V6" s="37"/>
      <c r="W6" s="37"/>
    </row>
    <row r="7" ht="39" customHeight="1" spans="1:23">
      <c r="A7" s="13"/>
      <c r="B7" s="125" t="s">
        <v>173</v>
      </c>
      <c r="C7" s="125" t="s">
        <v>181</v>
      </c>
      <c r="D7" s="60">
        <v>1.05</v>
      </c>
      <c r="E7" s="60">
        <v>0.31</v>
      </c>
      <c r="F7" s="60">
        <f t="shared" si="0"/>
        <v>1.36</v>
      </c>
      <c r="G7" s="60" t="s">
        <v>175</v>
      </c>
      <c r="H7" s="60" t="s">
        <v>176</v>
      </c>
      <c r="I7" s="60" t="s">
        <v>177</v>
      </c>
      <c r="J7" s="67">
        <v>192</v>
      </c>
      <c r="K7" s="13">
        <v>468</v>
      </c>
      <c r="L7" s="63">
        <v>0.07</v>
      </c>
      <c r="M7" s="128"/>
      <c r="N7" s="49">
        <f t="shared" si="1"/>
        <v>0</v>
      </c>
      <c r="O7" s="49">
        <f t="shared" si="2"/>
        <v>0</v>
      </c>
      <c r="P7" s="129"/>
      <c r="Q7" s="37"/>
      <c r="R7" s="37"/>
      <c r="S7" s="37"/>
      <c r="T7" s="37"/>
      <c r="U7" s="37"/>
      <c r="V7" s="37"/>
      <c r="W7" s="37"/>
    </row>
    <row r="8" ht="39" customHeight="1" spans="1:23">
      <c r="A8" s="13"/>
      <c r="B8" s="125" t="s">
        <v>173</v>
      </c>
      <c r="C8" s="125" t="s">
        <v>182</v>
      </c>
      <c r="D8" s="60">
        <v>1</v>
      </c>
      <c r="E8" s="60">
        <v>0.31</v>
      </c>
      <c r="F8" s="60">
        <f t="shared" si="0"/>
        <v>1.31</v>
      </c>
      <c r="G8" s="60" t="s">
        <v>175</v>
      </c>
      <c r="H8" s="60" t="s">
        <v>176</v>
      </c>
      <c r="I8" s="60" t="s">
        <v>177</v>
      </c>
      <c r="J8" s="67">
        <v>192</v>
      </c>
      <c r="K8" s="13">
        <v>468</v>
      </c>
      <c r="L8" s="63">
        <v>0.07</v>
      </c>
      <c r="M8" s="128"/>
      <c r="N8" s="49">
        <f t="shared" si="1"/>
        <v>0</v>
      </c>
      <c r="O8" s="49">
        <f t="shared" si="2"/>
        <v>0</v>
      </c>
      <c r="P8" s="129"/>
      <c r="Q8" s="37"/>
      <c r="R8" s="37"/>
      <c r="S8" s="37"/>
      <c r="T8" s="37"/>
      <c r="U8" s="37"/>
      <c r="V8" s="37"/>
      <c r="W8" s="37"/>
    </row>
    <row r="9" ht="39" customHeight="1" spans="1:23">
      <c r="A9" s="13"/>
      <c r="B9" s="125" t="s">
        <v>173</v>
      </c>
      <c r="C9" s="125" t="s">
        <v>183</v>
      </c>
      <c r="D9" s="60">
        <f>VLOOKUP(C9,'[1]Sheet1 (2)'!$B:$C,2,0)</f>
        <v>0.808</v>
      </c>
      <c r="E9" s="60">
        <v>0.31</v>
      </c>
      <c r="F9" s="60">
        <f t="shared" si="0"/>
        <v>1.118</v>
      </c>
      <c r="G9" s="60" t="s">
        <v>175</v>
      </c>
      <c r="H9" s="60" t="s">
        <v>176</v>
      </c>
      <c r="I9" s="60" t="s">
        <v>177</v>
      </c>
      <c r="J9" s="67">
        <v>192</v>
      </c>
      <c r="K9" s="13">
        <v>468</v>
      </c>
      <c r="L9" s="63">
        <v>0.06</v>
      </c>
      <c r="M9" s="128"/>
      <c r="N9" s="49">
        <f t="shared" si="1"/>
        <v>0</v>
      </c>
      <c r="O9" s="49">
        <f t="shared" si="2"/>
        <v>0</v>
      </c>
      <c r="P9" s="129"/>
      <c r="Q9" s="37"/>
      <c r="R9" s="37"/>
      <c r="S9" s="37"/>
      <c r="T9" s="37"/>
      <c r="U9" s="37"/>
      <c r="V9" s="37"/>
      <c r="W9" s="37"/>
    </row>
    <row r="10" ht="39" customHeight="1" spans="1:23">
      <c r="A10" s="13"/>
      <c r="B10" s="125" t="s">
        <v>173</v>
      </c>
      <c r="C10" s="125" t="s">
        <v>184</v>
      </c>
      <c r="D10" s="60">
        <f>VLOOKUP(C10,'[1]Sheet1 (2)'!$B:$C,2,0)</f>
        <v>0.65</v>
      </c>
      <c r="E10" s="60">
        <v>0.31</v>
      </c>
      <c r="F10" s="60">
        <f t="shared" si="0"/>
        <v>0.96</v>
      </c>
      <c r="G10" s="60" t="s">
        <v>175</v>
      </c>
      <c r="H10" s="60" t="s">
        <v>176</v>
      </c>
      <c r="I10" s="60" t="s">
        <v>177</v>
      </c>
      <c r="J10" s="67">
        <v>192</v>
      </c>
      <c r="K10" s="13">
        <v>1935</v>
      </c>
      <c r="L10" s="63">
        <v>0.05</v>
      </c>
      <c r="M10" s="128"/>
      <c r="N10" s="49">
        <f t="shared" si="1"/>
        <v>0</v>
      </c>
      <c r="O10" s="49">
        <f t="shared" si="2"/>
        <v>0</v>
      </c>
      <c r="P10" s="129"/>
      <c r="Q10" s="37"/>
      <c r="R10" s="37"/>
      <c r="S10" s="37"/>
      <c r="T10" s="37"/>
      <c r="U10" s="37"/>
      <c r="V10" s="37"/>
      <c r="W10" s="37"/>
    </row>
    <row r="11" ht="39" customHeight="1" spans="1:23">
      <c r="A11" s="13"/>
      <c r="B11" s="125" t="s">
        <v>173</v>
      </c>
      <c r="C11" s="125" t="s">
        <v>185</v>
      </c>
      <c r="D11" s="60">
        <f>VLOOKUP(C11,'[1]Sheet1 (2)'!$B:$C,2,0)</f>
        <v>0.669</v>
      </c>
      <c r="E11" s="60">
        <v>0.31</v>
      </c>
      <c r="F11" s="60">
        <f t="shared" si="0"/>
        <v>0.979</v>
      </c>
      <c r="G11" s="60" t="s">
        <v>175</v>
      </c>
      <c r="H11" s="60" t="s">
        <v>176</v>
      </c>
      <c r="I11" s="60" t="s">
        <v>177</v>
      </c>
      <c r="J11" s="67">
        <v>192</v>
      </c>
      <c r="K11" s="13">
        <v>3715</v>
      </c>
      <c r="L11" s="63">
        <v>0.05</v>
      </c>
      <c r="M11" s="128"/>
      <c r="N11" s="49">
        <f t="shared" si="1"/>
        <v>0</v>
      </c>
      <c r="O11" s="49">
        <f t="shared" si="2"/>
        <v>0</v>
      </c>
      <c r="P11" s="129"/>
      <c r="Q11" s="37"/>
      <c r="R11" s="37"/>
      <c r="S11" s="37"/>
      <c r="T11" s="37"/>
      <c r="U11" s="37"/>
      <c r="V11" s="37"/>
      <c r="W11" s="37"/>
    </row>
    <row r="12" ht="39" customHeight="1" spans="1:23">
      <c r="A12" s="13"/>
      <c r="B12" s="125" t="s">
        <v>186</v>
      </c>
      <c r="C12" s="125" t="s">
        <v>187</v>
      </c>
      <c r="D12" s="60">
        <v>1.61</v>
      </c>
      <c r="E12" s="60">
        <v>0.45</v>
      </c>
      <c r="F12" s="60">
        <f t="shared" si="0"/>
        <v>2.06</v>
      </c>
      <c r="G12" s="60" t="s">
        <v>175</v>
      </c>
      <c r="H12" s="60" t="s">
        <v>176</v>
      </c>
      <c r="I12" s="60" t="s">
        <v>188</v>
      </c>
      <c r="J12" s="67">
        <v>224</v>
      </c>
      <c r="K12" s="13">
        <v>468</v>
      </c>
      <c r="L12" s="63">
        <v>0.11</v>
      </c>
      <c r="M12" s="128"/>
      <c r="N12" s="49">
        <f t="shared" si="1"/>
        <v>0</v>
      </c>
      <c r="O12" s="49">
        <f t="shared" si="2"/>
        <v>0</v>
      </c>
      <c r="P12" s="129"/>
      <c r="Q12" s="37"/>
      <c r="R12" s="37"/>
      <c r="S12" s="37"/>
      <c r="T12" s="37"/>
      <c r="U12" s="37"/>
      <c r="V12" s="37"/>
      <c r="W12" s="37"/>
    </row>
    <row r="13" ht="39" customHeight="1" spans="1:23">
      <c r="A13" s="13"/>
      <c r="B13" s="125" t="s">
        <v>186</v>
      </c>
      <c r="C13" s="125" t="s">
        <v>189</v>
      </c>
      <c r="D13" s="60">
        <v>1.55</v>
      </c>
      <c r="E13" s="60">
        <v>0.45</v>
      </c>
      <c r="F13" s="60">
        <f t="shared" si="0"/>
        <v>2</v>
      </c>
      <c r="G13" s="60" t="s">
        <v>175</v>
      </c>
      <c r="H13" s="60" t="s">
        <v>176</v>
      </c>
      <c r="I13" s="60" t="s">
        <v>188</v>
      </c>
      <c r="J13" s="67">
        <v>224</v>
      </c>
      <c r="K13" s="13">
        <v>38</v>
      </c>
      <c r="L13" s="63">
        <v>0.11</v>
      </c>
      <c r="M13" s="128"/>
      <c r="N13" s="49">
        <f t="shared" si="1"/>
        <v>0</v>
      </c>
      <c r="O13" s="49">
        <f t="shared" si="2"/>
        <v>0</v>
      </c>
      <c r="P13" s="129"/>
      <c r="Q13" s="37"/>
      <c r="R13" s="37"/>
      <c r="S13" s="37"/>
      <c r="T13" s="37"/>
      <c r="U13" s="37"/>
      <c r="V13" s="37"/>
      <c r="W13" s="37"/>
    </row>
    <row r="14" ht="39" customHeight="1" spans="1:23">
      <c r="A14" s="13"/>
      <c r="B14" s="125" t="s">
        <v>186</v>
      </c>
      <c r="C14" s="125" t="s">
        <v>190</v>
      </c>
      <c r="D14" s="60">
        <v>1.5</v>
      </c>
      <c r="E14" s="60">
        <v>0.44</v>
      </c>
      <c r="F14" s="60">
        <f t="shared" si="0"/>
        <v>1.94</v>
      </c>
      <c r="G14" s="60" t="s">
        <v>175</v>
      </c>
      <c r="H14" s="60" t="s">
        <v>176</v>
      </c>
      <c r="I14" s="60" t="s">
        <v>188</v>
      </c>
      <c r="J14" s="67">
        <v>224</v>
      </c>
      <c r="K14" s="13">
        <v>468</v>
      </c>
      <c r="L14" s="63">
        <v>0.11</v>
      </c>
      <c r="M14" s="128"/>
      <c r="N14" s="49">
        <f t="shared" si="1"/>
        <v>0</v>
      </c>
      <c r="O14" s="49">
        <f t="shared" si="2"/>
        <v>0</v>
      </c>
      <c r="P14" s="129"/>
      <c r="Q14" s="37"/>
      <c r="R14" s="37"/>
      <c r="S14" s="37"/>
      <c r="T14" s="37"/>
      <c r="U14" s="37"/>
      <c r="V14" s="37"/>
      <c r="W14" s="37"/>
    </row>
    <row r="15" ht="39" customHeight="1" spans="1:23">
      <c r="A15" s="13"/>
      <c r="B15" s="125" t="s">
        <v>186</v>
      </c>
      <c r="C15" s="125" t="s">
        <v>191</v>
      </c>
      <c r="D15" s="60">
        <v>1.6</v>
      </c>
      <c r="E15" s="60">
        <v>0.44</v>
      </c>
      <c r="F15" s="60">
        <f t="shared" si="0"/>
        <v>2.04</v>
      </c>
      <c r="G15" s="60" t="s">
        <v>175</v>
      </c>
      <c r="H15" s="60" t="s">
        <v>176</v>
      </c>
      <c r="I15" s="60" t="s">
        <v>188</v>
      </c>
      <c r="J15" s="67">
        <v>224</v>
      </c>
      <c r="K15" s="13">
        <v>9705</v>
      </c>
      <c r="L15" s="63">
        <v>0.11</v>
      </c>
      <c r="M15" s="128"/>
      <c r="N15" s="49">
        <f t="shared" si="1"/>
        <v>0</v>
      </c>
      <c r="O15" s="49">
        <f t="shared" si="2"/>
        <v>0</v>
      </c>
      <c r="P15" s="129"/>
      <c r="Q15" s="37"/>
      <c r="R15" s="37"/>
      <c r="S15" s="37"/>
      <c r="T15" s="37"/>
      <c r="U15" s="37"/>
      <c r="V15" s="37"/>
      <c r="W15" s="37"/>
    </row>
    <row r="16" ht="39" customHeight="1" spans="1:23">
      <c r="A16" s="13"/>
      <c r="B16" s="125" t="s">
        <v>186</v>
      </c>
      <c r="C16" s="125" t="s">
        <v>192</v>
      </c>
      <c r="D16" s="60">
        <v>1.582</v>
      </c>
      <c r="E16" s="60">
        <v>0.45</v>
      </c>
      <c r="F16" s="60">
        <f t="shared" si="0"/>
        <v>2.032</v>
      </c>
      <c r="G16" s="60" t="s">
        <v>175</v>
      </c>
      <c r="H16" s="60" t="s">
        <v>176</v>
      </c>
      <c r="I16" s="60" t="s">
        <v>188</v>
      </c>
      <c r="J16" s="67">
        <v>224</v>
      </c>
      <c r="K16" s="13">
        <v>468</v>
      </c>
      <c r="L16" s="63">
        <v>0.11</v>
      </c>
      <c r="M16" s="128"/>
      <c r="N16" s="49">
        <f t="shared" si="1"/>
        <v>0</v>
      </c>
      <c r="O16" s="49">
        <f t="shared" si="2"/>
        <v>0</v>
      </c>
      <c r="P16" s="129"/>
      <c r="Q16" s="37"/>
      <c r="R16" s="37"/>
      <c r="S16" s="37"/>
      <c r="T16" s="37"/>
      <c r="U16" s="37"/>
      <c r="V16" s="37"/>
      <c r="W16" s="37"/>
    </row>
    <row r="17" ht="39" customHeight="1" spans="1:23">
      <c r="A17" s="13"/>
      <c r="B17" s="125" t="s">
        <v>186</v>
      </c>
      <c r="C17" s="125" t="s">
        <v>193</v>
      </c>
      <c r="D17" s="60">
        <v>1.55</v>
      </c>
      <c r="E17" s="60">
        <v>0.45</v>
      </c>
      <c r="F17" s="60">
        <f t="shared" si="0"/>
        <v>2</v>
      </c>
      <c r="G17" s="60" t="s">
        <v>175</v>
      </c>
      <c r="H17" s="60" t="s">
        <v>176</v>
      </c>
      <c r="I17" s="60" t="s">
        <v>188</v>
      </c>
      <c r="J17" s="67">
        <v>224</v>
      </c>
      <c r="K17" s="13">
        <v>468</v>
      </c>
      <c r="L17" s="63">
        <v>0.11</v>
      </c>
      <c r="M17" s="128"/>
      <c r="N17" s="49">
        <f t="shared" si="1"/>
        <v>0</v>
      </c>
      <c r="O17" s="49">
        <f t="shared" si="2"/>
        <v>0</v>
      </c>
      <c r="P17" s="129"/>
      <c r="Q17" s="37"/>
      <c r="R17" s="37"/>
      <c r="S17" s="37"/>
      <c r="T17" s="37"/>
      <c r="U17" s="37"/>
      <c r="V17" s="37"/>
      <c r="W17" s="37"/>
    </row>
    <row r="18" ht="39" customHeight="1" spans="1:23">
      <c r="A18" s="13"/>
      <c r="B18" s="125" t="s">
        <v>194</v>
      </c>
      <c r="C18" s="125" t="s">
        <v>195</v>
      </c>
      <c r="D18" s="60">
        <v>1.05</v>
      </c>
      <c r="E18" s="60">
        <v>0.49</v>
      </c>
      <c r="F18" s="60">
        <f t="shared" si="0"/>
        <v>1.54</v>
      </c>
      <c r="G18" s="60" t="s">
        <v>175</v>
      </c>
      <c r="H18" s="60" t="s">
        <v>176</v>
      </c>
      <c r="I18" s="60" t="s">
        <v>196</v>
      </c>
      <c r="J18" s="67">
        <v>224</v>
      </c>
      <c r="K18" s="13">
        <v>4205</v>
      </c>
      <c r="L18" s="63">
        <v>0.08</v>
      </c>
      <c r="M18" s="128"/>
      <c r="N18" s="49">
        <f t="shared" si="1"/>
        <v>0</v>
      </c>
      <c r="O18" s="49">
        <f t="shared" si="2"/>
        <v>0</v>
      </c>
      <c r="P18" s="129"/>
      <c r="Q18" s="37"/>
      <c r="R18" s="37"/>
      <c r="S18" s="37"/>
      <c r="T18" s="37"/>
      <c r="U18" s="37"/>
      <c r="V18" s="37"/>
      <c r="W18" s="37"/>
    </row>
    <row r="19" ht="39" customHeight="1" spans="1:23">
      <c r="A19" s="13"/>
      <c r="B19" s="125" t="s">
        <v>194</v>
      </c>
      <c r="C19" s="125" t="s">
        <v>197</v>
      </c>
      <c r="D19" s="60">
        <v>1.2</v>
      </c>
      <c r="E19" s="60">
        <v>0.49</v>
      </c>
      <c r="F19" s="60">
        <f t="shared" si="0"/>
        <v>1.69</v>
      </c>
      <c r="G19" s="60" t="s">
        <v>175</v>
      </c>
      <c r="H19" s="60" t="s">
        <v>176</v>
      </c>
      <c r="I19" s="60" t="s">
        <v>196</v>
      </c>
      <c r="J19" s="67">
        <v>224</v>
      </c>
      <c r="K19" s="13">
        <v>711</v>
      </c>
      <c r="L19" s="63">
        <v>0.09</v>
      </c>
      <c r="M19" s="128"/>
      <c r="N19" s="49">
        <f t="shared" si="1"/>
        <v>0</v>
      </c>
      <c r="O19" s="49">
        <f t="shared" si="2"/>
        <v>0</v>
      </c>
      <c r="P19" s="129"/>
      <c r="Q19" s="37"/>
      <c r="R19" s="37"/>
      <c r="S19" s="37"/>
      <c r="T19" s="37"/>
      <c r="U19" s="37"/>
      <c r="V19" s="37"/>
      <c r="W19" s="37"/>
    </row>
    <row r="20" ht="39" customHeight="1" spans="1:23">
      <c r="A20" s="13"/>
      <c r="B20" s="125" t="s">
        <v>194</v>
      </c>
      <c r="C20" s="125" t="s">
        <v>198</v>
      </c>
      <c r="D20" s="60">
        <v>1.05</v>
      </c>
      <c r="E20" s="60">
        <v>0.48</v>
      </c>
      <c r="F20" s="60">
        <f t="shared" si="0"/>
        <v>1.53</v>
      </c>
      <c r="G20" s="60" t="s">
        <v>175</v>
      </c>
      <c r="H20" s="60" t="s">
        <v>176</v>
      </c>
      <c r="I20" s="60" t="s">
        <v>196</v>
      </c>
      <c r="J20" s="67">
        <v>224</v>
      </c>
      <c r="K20" s="13">
        <v>8267</v>
      </c>
      <c r="L20" s="63">
        <v>0.08</v>
      </c>
      <c r="M20" s="128"/>
      <c r="N20" s="49">
        <f t="shared" si="1"/>
        <v>0</v>
      </c>
      <c r="O20" s="49">
        <f t="shared" si="2"/>
        <v>0</v>
      </c>
      <c r="P20" s="129"/>
      <c r="Q20" s="37"/>
      <c r="R20" s="37"/>
      <c r="S20" s="37"/>
      <c r="T20" s="37"/>
      <c r="U20" s="37"/>
      <c r="V20" s="37"/>
      <c r="W20" s="37"/>
    </row>
    <row r="21" ht="39" customHeight="1" spans="1:23">
      <c r="A21" s="13"/>
      <c r="B21" s="125" t="s">
        <v>194</v>
      </c>
      <c r="C21" s="125" t="s">
        <v>199</v>
      </c>
      <c r="D21" s="60">
        <v>1.4</v>
      </c>
      <c r="E21" s="60">
        <v>0.48</v>
      </c>
      <c r="F21" s="60">
        <f t="shared" si="0"/>
        <v>1.88</v>
      </c>
      <c r="G21" s="60" t="s">
        <v>175</v>
      </c>
      <c r="H21" s="60" t="s">
        <v>176</v>
      </c>
      <c r="I21" s="60" t="s">
        <v>196</v>
      </c>
      <c r="J21" s="67">
        <v>224</v>
      </c>
      <c r="K21" s="13">
        <v>38</v>
      </c>
      <c r="L21" s="63">
        <v>0.1</v>
      </c>
      <c r="M21" s="128"/>
      <c r="N21" s="49">
        <f t="shared" si="1"/>
        <v>0</v>
      </c>
      <c r="O21" s="49">
        <f t="shared" si="2"/>
        <v>0</v>
      </c>
      <c r="P21" s="129"/>
      <c r="Q21" s="37"/>
      <c r="R21" s="37"/>
      <c r="S21" s="37"/>
      <c r="T21" s="37"/>
      <c r="U21" s="37"/>
      <c r="V21" s="37"/>
      <c r="W21" s="37"/>
    </row>
    <row r="22" ht="39" customHeight="1" spans="1:23">
      <c r="A22" s="13"/>
      <c r="B22" s="125" t="s">
        <v>173</v>
      </c>
      <c r="C22" s="125" t="s">
        <v>200</v>
      </c>
      <c r="D22" s="60">
        <v>0.5</v>
      </c>
      <c r="E22" s="60">
        <v>0.31</v>
      </c>
      <c r="F22" s="60">
        <f t="shared" si="0"/>
        <v>0.81</v>
      </c>
      <c r="G22" s="60" t="s">
        <v>175</v>
      </c>
      <c r="H22" s="60" t="s">
        <v>176</v>
      </c>
      <c r="I22" s="60" t="s">
        <v>177</v>
      </c>
      <c r="J22" s="67">
        <v>192</v>
      </c>
      <c r="K22" s="13">
        <v>468</v>
      </c>
      <c r="L22" s="63">
        <v>0.04</v>
      </c>
      <c r="M22" s="128"/>
      <c r="N22" s="49">
        <f t="shared" si="1"/>
        <v>0</v>
      </c>
      <c r="O22" s="49">
        <f t="shared" si="2"/>
        <v>0</v>
      </c>
      <c r="P22" s="129"/>
      <c r="Q22" s="37"/>
      <c r="R22" s="37"/>
      <c r="S22" s="37"/>
      <c r="T22" s="37"/>
      <c r="U22" s="37"/>
      <c r="V22" s="37"/>
      <c r="W22" s="37"/>
    </row>
    <row r="23" ht="39" customHeight="1" spans="1:23">
      <c r="A23" s="13"/>
      <c r="B23" s="125" t="s">
        <v>173</v>
      </c>
      <c r="C23" s="125" t="s">
        <v>201</v>
      </c>
      <c r="D23" s="60">
        <v>1.03</v>
      </c>
      <c r="E23" s="60">
        <v>0.31</v>
      </c>
      <c r="F23" s="60">
        <f t="shared" si="0"/>
        <v>1.34</v>
      </c>
      <c r="G23" s="60" t="s">
        <v>175</v>
      </c>
      <c r="H23" s="60" t="s">
        <v>176</v>
      </c>
      <c r="I23" s="60" t="s">
        <v>177</v>
      </c>
      <c r="J23" s="67">
        <v>192</v>
      </c>
      <c r="K23" s="13">
        <v>468</v>
      </c>
      <c r="L23" s="63">
        <v>0.07</v>
      </c>
      <c r="M23" s="128"/>
      <c r="N23" s="49">
        <f t="shared" si="1"/>
        <v>0</v>
      </c>
      <c r="O23" s="49">
        <f t="shared" si="2"/>
        <v>0</v>
      </c>
      <c r="P23" s="129"/>
      <c r="Q23" s="37"/>
      <c r="R23" s="37"/>
      <c r="S23" s="37"/>
      <c r="T23" s="37"/>
      <c r="U23" s="37"/>
      <c r="V23" s="37"/>
      <c r="W23" s="37"/>
    </row>
    <row r="24" ht="39" customHeight="1" spans="1:23">
      <c r="A24" s="13"/>
      <c r="B24" s="125" t="s">
        <v>186</v>
      </c>
      <c r="C24" s="125" t="s">
        <v>202</v>
      </c>
      <c r="D24" s="60">
        <v>1.61</v>
      </c>
      <c r="E24" s="60">
        <v>0.45</v>
      </c>
      <c r="F24" s="60">
        <f t="shared" si="0"/>
        <v>2.06</v>
      </c>
      <c r="G24" s="60" t="s">
        <v>175</v>
      </c>
      <c r="H24" s="60" t="s">
        <v>176</v>
      </c>
      <c r="I24" s="60" t="s">
        <v>188</v>
      </c>
      <c r="J24" s="67">
        <v>224</v>
      </c>
      <c r="K24" s="13">
        <v>468</v>
      </c>
      <c r="L24" s="63">
        <v>0.11</v>
      </c>
      <c r="M24" s="128"/>
      <c r="N24" s="49">
        <f t="shared" si="1"/>
        <v>0</v>
      </c>
      <c r="O24" s="49">
        <f t="shared" si="2"/>
        <v>0</v>
      </c>
      <c r="P24" s="129"/>
      <c r="Q24" s="37"/>
      <c r="R24" s="37"/>
      <c r="S24" s="37"/>
      <c r="T24" s="37"/>
      <c r="U24" s="37"/>
      <c r="V24" s="37"/>
      <c r="W24" s="37"/>
    </row>
    <row r="25" ht="39" customHeight="1" spans="1:23">
      <c r="A25" s="13"/>
      <c r="B25" s="125" t="s">
        <v>186</v>
      </c>
      <c r="C25" s="125" t="s">
        <v>203</v>
      </c>
      <c r="D25" s="60">
        <v>1.55</v>
      </c>
      <c r="E25" s="60">
        <v>0.45</v>
      </c>
      <c r="F25" s="60">
        <f t="shared" si="0"/>
        <v>2</v>
      </c>
      <c r="G25" s="60" t="s">
        <v>175</v>
      </c>
      <c r="H25" s="60" t="s">
        <v>176</v>
      </c>
      <c r="I25" s="60" t="s">
        <v>188</v>
      </c>
      <c r="J25" s="67">
        <v>224</v>
      </c>
      <c r="K25" s="13">
        <v>468</v>
      </c>
      <c r="L25" s="63">
        <v>0.11</v>
      </c>
      <c r="M25" s="128"/>
      <c r="N25" s="49">
        <f t="shared" si="1"/>
        <v>0</v>
      </c>
      <c r="O25" s="49">
        <f t="shared" si="2"/>
        <v>0</v>
      </c>
      <c r="P25" s="129"/>
      <c r="Q25" s="37"/>
      <c r="R25" s="37"/>
      <c r="S25" s="37"/>
      <c r="T25" s="37"/>
      <c r="U25" s="37"/>
      <c r="V25" s="37"/>
      <c r="W25" s="37"/>
    </row>
    <row r="26" ht="39" customHeight="1" spans="1:23">
      <c r="A26" s="13"/>
      <c r="B26" s="125" t="s">
        <v>186</v>
      </c>
      <c r="C26" s="125" t="s">
        <v>204</v>
      </c>
      <c r="D26" s="60">
        <v>1.55</v>
      </c>
      <c r="E26" s="60">
        <v>0.44</v>
      </c>
      <c r="F26" s="60">
        <f t="shared" si="0"/>
        <v>1.99</v>
      </c>
      <c r="G26" s="60" t="s">
        <v>175</v>
      </c>
      <c r="H26" s="60" t="s">
        <v>176</v>
      </c>
      <c r="I26" s="60" t="s">
        <v>188</v>
      </c>
      <c r="J26" s="67">
        <v>224</v>
      </c>
      <c r="K26" s="13">
        <v>468</v>
      </c>
      <c r="L26" s="63">
        <v>0.11</v>
      </c>
      <c r="M26" s="128"/>
      <c r="N26" s="49">
        <f t="shared" si="1"/>
        <v>0</v>
      </c>
      <c r="O26" s="49">
        <f t="shared" si="2"/>
        <v>0</v>
      </c>
      <c r="P26" s="129"/>
      <c r="Q26" s="37"/>
      <c r="R26" s="37"/>
      <c r="S26" s="37"/>
      <c r="T26" s="37"/>
      <c r="U26" s="37"/>
      <c r="V26" s="37"/>
      <c r="W26" s="37"/>
    </row>
    <row r="27" ht="39" customHeight="1" spans="1:23">
      <c r="A27" s="13"/>
      <c r="B27" s="125" t="s">
        <v>186</v>
      </c>
      <c r="C27" s="125" t="s">
        <v>205</v>
      </c>
      <c r="D27" s="60">
        <v>1.56</v>
      </c>
      <c r="E27" s="60">
        <v>0.45</v>
      </c>
      <c r="F27" s="60">
        <f t="shared" si="0"/>
        <v>2.01</v>
      </c>
      <c r="G27" s="60" t="s">
        <v>175</v>
      </c>
      <c r="H27" s="60" t="s">
        <v>176</v>
      </c>
      <c r="I27" s="60" t="s">
        <v>188</v>
      </c>
      <c r="J27" s="67">
        <v>224</v>
      </c>
      <c r="K27" s="13">
        <v>468</v>
      </c>
      <c r="L27" s="63">
        <v>0.11</v>
      </c>
      <c r="M27" s="128"/>
      <c r="N27" s="49">
        <f t="shared" si="1"/>
        <v>0</v>
      </c>
      <c r="O27" s="49">
        <f t="shared" si="2"/>
        <v>0</v>
      </c>
      <c r="P27" s="129"/>
      <c r="Q27" s="37"/>
      <c r="R27" s="37"/>
      <c r="S27" s="37"/>
      <c r="T27" s="37"/>
      <c r="U27" s="37"/>
      <c r="V27" s="37"/>
      <c r="W27" s="37"/>
    </row>
    <row r="28" ht="39" customHeight="1" spans="1:23">
      <c r="A28" s="13"/>
      <c r="B28" s="125" t="s">
        <v>194</v>
      </c>
      <c r="C28" s="125" t="s">
        <v>206</v>
      </c>
      <c r="D28" s="60">
        <v>1.2</v>
      </c>
      <c r="E28" s="60">
        <v>0.49</v>
      </c>
      <c r="F28" s="60">
        <f t="shared" si="0"/>
        <v>1.69</v>
      </c>
      <c r="G28" s="60" t="s">
        <v>175</v>
      </c>
      <c r="H28" s="60" t="s">
        <v>176</v>
      </c>
      <c r="I28" s="60" t="s">
        <v>196</v>
      </c>
      <c r="J28" s="67">
        <v>224</v>
      </c>
      <c r="K28" s="13">
        <v>468</v>
      </c>
      <c r="L28" s="63">
        <v>0.09</v>
      </c>
      <c r="M28" s="128"/>
      <c r="N28" s="49">
        <f t="shared" si="1"/>
        <v>0</v>
      </c>
      <c r="O28" s="49">
        <f t="shared" si="2"/>
        <v>0</v>
      </c>
      <c r="P28" s="129"/>
      <c r="Q28" s="37"/>
      <c r="R28" s="37"/>
      <c r="S28" s="37"/>
      <c r="T28" s="37"/>
      <c r="U28" s="37"/>
      <c r="V28" s="37"/>
      <c r="W28" s="37"/>
    </row>
    <row r="29" ht="39" customHeight="1" spans="1:23">
      <c r="A29" s="13"/>
      <c r="B29" s="125" t="s">
        <v>194</v>
      </c>
      <c r="C29" s="125" t="s">
        <v>207</v>
      </c>
      <c r="D29" s="60">
        <v>1.05</v>
      </c>
      <c r="E29" s="60">
        <v>0.48</v>
      </c>
      <c r="F29" s="60">
        <f t="shared" si="0"/>
        <v>1.53</v>
      </c>
      <c r="G29" s="60" t="s">
        <v>175</v>
      </c>
      <c r="H29" s="60" t="s">
        <v>176</v>
      </c>
      <c r="I29" s="60" t="s">
        <v>196</v>
      </c>
      <c r="J29" s="67">
        <v>224</v>
      </c>
      <c r="K29" s="13">
        <v>468</v>
      </c>
      <c r="L29" s="63">
        <v>0.08</v>
      </c>
      <c r="M29" s="128"/>
      <c r="N29" s="49">
        <f t="shared" si="1"/>
        <v>0</v>
      </c>
      <c r="O29" s="49">
        <f t="shared" si="2"/>
        <v>0</v>
      </c>
      <c r="P29" s="129"/>
      <c r="Q29" s="37"/>
      <c r="R29" s="37"/>
      <c r="S29" s="37"/>
      <c r="T29" s="37"/>
      <c r="U29" s="37"/>
      <c r="V29" s="37"/>
      <c r="W29" s="37"/>
    </row>
    <row r="30" ht="39" customHeight="1" spans="1:23">
      <c r="A30" s="13"/>
      <c r="B30" s="125" t="s">
        <v>194</v>
      </c>
      <c r="C30" s="125" t="s">
        <v>208</v>
      </c>
      <c r="D30" s="60">
        <v>1.4</v>
      </c>
      <c r="E30" s="60">
        <v>0.48</v>
      </c>
      <c r="F30" s="60">
        <f t="shared" si="0"/>
        <v>1.88</v>
      </c>
      <c r="G30" s="60" t="s">
        <v>175</v>
      </c>
      <c r="H30" s="60" t="s">
        <v>176</v>
      </c>
      <c r="I30" s="60" t="s">
        <v>196</v>
      </c>
      <c r="J30" s="67">
        <v>224</v>
      </c>
      <c r="K30" s="13">
        <v>468</v>
      </c>
      <c r="L30" s="63">
        <v>0.1</v>
      </c>
      <c r="M30" s="128"/>
      <c r="N30" s="49">
        <f t="shared" si="1"/>
        <v>0</v>
      </c>
      <c r="O30" s="49">
        <f t="shared" si="2"/>
        <v>0</v>
      </c>
      <c r="P30" s="129"/>
      <c r="Q30" s="37"/>
      <c r="R30" s="37"/>
      <c r="S30" s="37"/>
      <c r="T30" s="37"/>
      <c r="U30" s="37"/>
      <c r="V30" s="37"/>
      <c r="W30" s="37"/>
    </row>
    <row r="31" ht="39" customHeight="1" spans="1:23">
      <c r="A31" s="13"/>
      <c r="B31" s="125" t="s">
        <v>209</v>
      </c>
      <c r="C31" s="125" t="s">
        <v>210</v>
      </c>
      <c r="D31" s="60">
        <v>2.39</v>
      </c>
      <c r="E31" s="60">
        <v>0.45</v>
      </c>
      <c r="F31" s="60">
        <f t="shared" si="0"/>
        <v>2.84</v>
      </c>
      <c r="G31" s="60" t="s">
        <v>175</v>
      </c>
      <c r="H31" s="60" t="s">
        <v>176</v>
      </c>
      <c r="I31" s="60" t="s">
        <v>196</v>
      </c>
      <c r="J31" s="67">
        <v>224</v>
      </c>
      <c r="K31" s="13">
        <v>468</v>
      </c>
      <c r="L31" s="63">
        <v>0.16</v>
      </c>
      <c r="M31" s="128"/>
      <c r="N31" s="49">
        <f t="shared" si="1"/>
        <v>0</v>
      </c>
      <c r="O31" s="49">
        <f t="shared" si="2"/>
        <v>0</v>
      </c>
      <c r="P31" s="129"/>
      <c r="Q31" s="37"/>
      <c r="R31" s="37"/>
      <c r="S31" s="37"/>
      <c r="T31" s="37"/>
      <c r="U31" s="37"/>
      <c r="V31" s="37"/>
      <c r="W31" s="37"/>
    </row>
    <row r="32" ht="39" customHeight="1" spans="1:23">
      <c r="A32" s="13"/>
      <c r="B32" s="125" t="s">
        <v>211</v>
      </c>
      <c r="C32" s="125" t="s">
        <v>212</v>
      </c>
      <c r="D32" s="60">
        <v>0.35</v>
      </c>
      <c r="E32" s="60">
        <v>0.1</v>
      </c>
      <c r="F32" s="60">
        <f t="shared" si="0"/>
        <v>0.45</v>
      </c>
      <c r="G32" s="60" t="s">
        <v>175</v>
      </c>
      <c r="H32" s="60" t="s">
        <v>176</v>
      </c>
      <c r="I32" s="60" t="s">
        <v>52</v>
      </c>
      <c r="J32" s="67">
        <v>576</v>
      </c>
      <c r="K32" s="13">
        <v>1245</v>
      </c>
      <c r="L32" s="63">
        <v>0.02</v>
      </c>
      <c r="M32" s="128"/>
      <c r="N32" s="49">
        <f t="shared" si="1"/>
        <v>0</v>
      </c>
      <c r="O32" s="49">
        <f t="shared" si="2"/>
        <v>0</v>
      </c>
      <c r="P32" s="129"/>
      <c r="Q32" s="37"/>
      <c r="R32" s="37"/>
      <c r="S32" s="37"/>
      <c r="T32" s="37"/>
      <c r="U32" s="37"/>
      <c r="V32" s="37"/>
      <c r="W32" s="37"/>
    </row>
    <row r="33" ht="39" customHeight="1" spans="1:23">
      <c r="A33" s="13"/>
      <c r="B33" s="125" t="s">
        <v>213</v>
      </c>
      <c r="C33" s="125" t="s">
        <v>214</v>
      </c>
      <c r="D33" s="60">
        <v>0.3</v>
      </c>
      <c r="E33" s="60">
        <v>0.25</v>
      </c>
      <c r="F33" s="60">
        <f t="shared" si="0"/>
        <v>0.55</v>
      </c>
      <c r="G33" s="60" t="s">
        <v>175</v>
      </c>
      <c r="H33" s="60" t="s">
        <v>176</v>
      </c>
      <c r="I33" s="60" t="s">
        <v>52</v>
      </c>
      <c r="J33" s="67">
        <v>576</v>
      </c>
      <c r="K33" s="13">
        <v>2490</v>
      </c>
      <c r="L33" s="63">
        <v>0.03</v>
      </c>
      <c r="M33" s="128"/>
      <c r="N33" s="49">
        <f t="shared" si="1"/>
        <v>0</v>
      </c>
      <c r="O33" s="49">
        <f t="shared" si="2"/>
        <v>0</v>
      </c>
      <c r="P33" s="129"/>
      <c r="Q33" s="37"/>
      <c r="R33" s="37"/>
      <c r="S33" s="37"/>
      <c r="T33" s="37"/>
      <c r="U33" s="37"/>
      <c r="V33" s="37"/>
      <c r="W33" s="37"/>
    </row>
    <row r="34" ht="39" customHeight="1" spans="1:23">
      <c r="A34" s="13"/>
      <c r="B34" s="125" t="s">
        <v>215</v>
      </c>
      <c r="C34" s="125" t="s">
        <v>216</v>
      </c>
      <c r="D34" s="60">
        <v>0.538</v>
      </c>
      <c r="E34" s="60">
        <v>0.25</v>
      </c>
      <c r="F34" s="60">
        <f t="shared" si="0"/>
        <v>0.788</v>
      </c>
      <c r="G34" s="60" t="s">
        <v>175</v>
      </c>
      <c r="H34" s="60" t="s">
        <v>176</v>
      </c>
      <c r="I34" s="60" t="s">
        <v>52</v>
      </c>
      <c r="J34" s="67">
        <v>576</v>
      </c>
      <c r="K34" s="13">
        <v>1245</v>
      </c>
      <c r="L34" s="63">
        <v>0.04</v>
      </c>
      <c r="M34" s="128"/>
      <c r="N34" s="49">
        <f t="shared" si="1"/>
        <v>0</v>
      </c>
      <c r="O34" s="49">
        <f t="shared" si="2"/>
        <v>0</v>
      </c>
      <c r="P34" s="129"/>
      <c r="Q34" s="37"/>
      <c r="R34" s="37"/>
      <c r="S34" s="37"/>
      <c r="T34" s="37"/>
      <c r="U34" s="37"/>
      <c r="V34" s="37"/>
      <c r="W34" s="37"/>
    </row>
    <row r="35" ht="39" customHeight="1" spans="1:23">
      <c r="A35" s="13"/>
      <c r="B35" s="125" t="s">
        <v>217</v>
      </c>
      <c r="C35" s="125" t="s">
        <v>218</v>
      </c>
      <c r="D35" s="60">
        <v>3.65</v>
      </c>
      <c r="E35" s="60">
        <v>1.1</v>
      </c>
      <c r="F35" s="60">
        <f t="shared" si="0"/>
        <v>4.75</v>
      </c>
      <c r="G35" s="60" t="s">
        <v>175</v>
      </c>
      <c r="H35" s="60" t="s">
        <v>176</v>
      </c>
      <c r="I35" s="60" t="s">
        <v>177</v>
      </c>
      <c r="J35" s="67">
        <v>96</v>
      </c>
      <c r="K35" s="13">
        <v>468</v>
      </c>
      <c r="L35" s="63">
        <v>0.26</v>
      </c>
      <c r="M35" s="128"/>
      <c r="N35" s="49">
        <f t="shared" si="1"/>
        <v>0</v>
      </c>
      <c r="O35" s="49">
        <f t="shared" si="2"/>
        <v>0</v>
      </c>
      <c r="P35" s="129"/>
      <c r="Q35" s="37"/>
      <c r="R35" s="37"/>
      <c r="S35" s="37"/>
      <c r="T35" s="37"/>
      <c r="U35" s="37"/>
      <c r="V35" s="37"/>
      <c r="W35" s="37"/>
    </row>
    <row r="36" ht="39" customHeight="1" spans="1:23">
      <c r="A36" s="13"/>
      <c r="B36" s="125" t="s">
        <v>219</v>
      </c>
      <c r="C36" s="125" t="s">
        <v>220</v>
      </c>
      <c r="D36" s="60">
        <v>3.65</v>
      </c>
      <c r="E36" s="60">
        <v>1.1</v>
      </c>
      <c r="F36" s="60">
        <f t="shared" si="0"/>
        <v>4.75</v>
      </c>
      <c r="G36" s="60" t="s">
        <v>175</v>
      </c>
      <c r="H36" s="60" t="s">
        <v>176</v>
      </c>
      <c r="I36" s="60" t="s">
        <v>177</v>
      </c>
      <c r="J36" s="67">
        <v>96</v>
      </c>
      <c r="K36" s="13">
        <v>468</v>
      </c>
      <c r="L36" s="63">
        <v>0.26</v>
      </c>
      <c r="M36" s="128"/>
      <c r="N36" s="49">
        <f t="shared" ref="N36:N67" si="3">IF(ROUND(M36,2)&gt;L36,"",ROUND(M36,2))</f>
        <v>0</v>
      </c>
      <c r="O36" s="49">
        <f t="shared" ref="O36:O67" si="4">N36*K36</f>
        <v>0</v>
      </c>
      <c r="P36" s="129"/>
      <c r="Q36" s="37"/>
      <c r="R36" s="37"/>
      <c r="S36" s="37"/>
      <c r="T36" s="37"/>
      <c r="U36" s="37"/>
      <c r="V36" s="37"/>
      <c r="W36" s="37"/>
    </row>
    <row r="37" ht="39" customHeight="1" spans="1:23">
      <c r="A37" s="13"/>
      <c r="B37" s="125" t="s">
        <v>221</v>
      </c>
      <c r="C37" s="125" t="s">
        <v>222</v>
      </c>
      <c r="D37" s="60">
        <v>3.65</v>
      </c>
      <c r="E37" s="60">
        <v>1.1</v>
      </c>
      <c r="F37" s="60">
        <f t="shared" si="0"/>
        <v>4.75</v>
      </c>
      <c r="G37" s="60" t="s">
        <v>175</v>
      </c>
      <c r="H37" s="60" t="s">
        <v>176</v>
      </c>
      <c r="I37" s="60" t="s">
        <v>177</v>
      </c>
      <c r="J37" s="67">
        <v>96</v>
      </c>
      <c r="K37" s="13">
        <v>468</v>
      </c>
      <c r="L37" s="63">
        <v>0.26</v>
      </c>
      <c r="M37" s="128"/>
      <c r="N37" s="49">
        <f t="shared" si="3"/>
        <v>0</v>
      </c>
      <c r="O37" s="49">
        <f t="shared" si="4"/>
        <v>0</v>
      </c>
      <c r="P37" s="129"/>
      <c r="Q37" s="37"/>
      <c r="R37" s="37"/>
      <c r="S37" s="37"/>
      <c r="T37" s="37"/>
      <c r="U37" s="37"/>
      <c r="V37" s="37"/>
      <c r="W37" s="37"/>
    </row>
    <row r="38" ht="39" customHeight="1" spans="1:23">
      <c r="A38" s="13"/>
      <c r="B38" s="125" t="s">
        <v>221</v>
      </c>
      <c r="C38" s="125" t="s">
        <v>223</v>
      </c>
      <c r="D38" s="60">
        <v>5.15</v>
      </c>
      <c r="E38" s="60">
        <v>1.1</v>
      </c>
      <c r="F38" s="60">
        <f t="shared" si="0"/>
        <v>6.25</v>
      </c>
      <c r="G38" s="60" t="s">
        <v>175</v>
      </c>
      <c r="H38" s="60" t="s">
        <v>176</v>
      </c>
      <c r="I38" s="60" t="s">
        <v>177</v>
      </c>
      <c r="J38" s="67">
        <v>96</v>
      </c>
      <c r="K38" s="13">
        <v>468</v>
      </c>
      <c r="L38" s="63">
        <v>0.27</v>
      </c>
      <c r="M38" s="128"/>
      <c r="N38" s="49">
        <f t="shared" si="3"/>
        <v>0</v>
      </c>
      <c r="O38" s="49">
        <f t="shared" si="4"/>
        <v>0</v>
      </c>
      <c r="P38" s="129"/>
      <c r="Q38" s="37"/>
      <c r="R38" s="37"/>
      <c r="S38" s="37"/>
      <c r="T38" s="37"/>
      <c r="U38" s="37"/>
      <c r="V38" s="37"/>
      <c r="W38" s="37"/>
    </row>
    <row r="39" ht="39" customHeight="1" spans="1:23">
      <c r="A39" s="13"/>
      <c r="B39" s="125" t="s">
        <v>221</v>
      </c>
      <c r="C39" s="125" t="s">
        <v>224</v>
      </c>
      <c r="D39" s="60">
        <v>5.15</v>
      </c>
      <c r="E39" s="60">
        <v>1.1</v>
      </c>
      <c r="F39" s="60">
        <f t="shared" si="0"/>
        <v>6.25</v>
      </c>
      <c r="G39" s="60" t="s">
        <v>175</v>
      </c>
      <c r="H39" s="60" t="s">
        <v>176</v>
      </c>
      <c r="I39" s="60" t="s">
        <v>177</v>
      </c>
      <c r="J39" s="67">
        <v>96</v>
      </c>
      <c r="K39" s="13">
        <v>468</v>
      </c>
      <c r="L39" s="63">
        <v>0.27</v>
      </c>
      <c r="M39" s="128"/>
      <c r="N39" s="49">
        <f t="shared" si="3"/>
        <v>0</v>
      </c>
      <c r="O39" s="49">
        <f t="shared" si="4"/>
        <v>0</v>
      </c>
      <c r="P39" s="129"/>
      <c r="Q39" s="37"/>
      <c r="R39" s="37"/>
      <c r="S39" s="37"/>
      <c r="T39" s="37"/>
      <c r="U39" s="37"/>
      <c r="V39" s="37"/>
      <c r="W39" s="37"/>
    </row>
    <row r="40" ht="39" customHeight="1" spans="1:23">
      <c r="A40" s="13"/>
      <c r="B40" s="125" t="s">
        <v>225</v>
      </c>
      <c r="C40" s="125" t="s">
        <v>226</v>
      </c>
      <c r="D40" s="60">
        <v>2.92</v>
      </c>
      <c r="E40" s="60">
        <v>1.1</v>
      </c>
      <c r="F40" s="60">
        <f t="shared" si="0"/>
        <v>4.02</v>
      </c>
      <c r="G40" s="60" t="s">
        <v>175</v>
      </c>
      <c r="H40" s="60" t="s">
        <v>176</v>
      </c>
      <c r="I40" s="60" t="s">
        <v>52</v>
      </c>
      <c r="J40" s="67" t="s">
        <v>52</v>
      </c>
      <c r="K40" s="13">
        <v>468</v>
      </c>
      <c r="L40" s="63">
        <v>0.21</v>
      </c>
      <c r="M40" s="128"/>
      <c r="N40" s="49">
        <f t="shared" si="3"/>
        <v>0</v>
      </c>
      <c r="O40" s="49">
        <f t="shared" si="4"/>
        <v>0</v>
      </c>
      <c r="P40" s="129"/>
      <c r="Q40" s="37"/>
      <c r="R40" s="37"/>
      <c r="S40" s="37"/>
      <c r="T40" s="37"/>
      <c r="U40" s="37"/>
      <c r="V40" s="37"/>
      <c r="W40" s="37"/>
    </row>
    <row r="41" ht="39" customHeight="1" spans="1:23">
      <c r="A41" s="13"/>
      <c r="B41" s="125" t="s">
        <v>227</v>
      </c>
      <c r="C41" s="125" t="s">
        <v>228</v>
      </c>
      <c r="D41" s="60">
        <v>1.65</v>
      </c>
      <c r="E41" s="60">
        <v>0.83</v>
      </c>
      <c r="F41" s="60">
        <f t="shared" si="0"/>
        <v>2.48</v>
      </c>
      <c r="G41" s="60" t="s">
        <v>175</v>
      </c>
      <c r="H41" s="60" t="s">
        <v>176</v>
      </c>
      <c r="I41" s="60" t="s">
        <v>52</v>
      </c>
      <c r="J41" s="67">
        <v>192</v>
      </c>
      <c r="K41" s="13">
        <v>910</v>
      </c>
      <c r="L41" s="63">
        <v>0.14</v>
      </c>
      <c r="M41" s="128"/>
      <c r="N41" s="49">
        <f t="shared" si="3"/>
        <v>0</v>
      </c>
      <c r="O41" s="49">
        <f t="shared" si="4"/>
        <v>0</v>
      </c>
      <c r="P41" s="129"/>
      <c r="Q41" s="37"/>
      <c r="R41" s="37"/>
      <c r="S41" s="37"/>
      <c r="T41" s="37"/>
      <c r="U41" s="37"/>
      <c r="V41" s="37"/>
      <c r="W41" s="37"/>
    </row>
    <row r="42" ht="39" customHeight="1" spans="1:23">
      <c r="A42" s="13"/>
      <c r="B42" s="125" t="s">
        <v>227</v>
      </c>
      <c r="C42" s="125" t="s">
        <v>229</v>
      </c>
      <c r="D42" s="60">
        <v>1.65</v>
      </c>
      <c r="E42" s="60">
        <v>0.83</v>
      </c>
      <c r="F42" s="60">
        <f t="shared" si="0"/>
        <v>2.48</v>
      </c>
      <c r="G42" s="60" t="s">
        <v>175</v>
      </c>
      <c r="H42" s="60" t="s">
        <v>176</v>
      </c>
      <c r="I42" s="60" t="s">
        <v>52</v>
      </c>
      <c r="J42" s="67">
        <v>192</v>
      </c>
      <c r="K42" s="13">
        <v>334</v>
      </c>
      <c r="L42" s="63">
        <v>0.14</v>
      </c>
      <c r="M42" s="128"/>
      <c r="N42" s="49">
        <f t="shared" si="3"/>
        <v>0</v>
      </c>
      <c r="O42" s="49">
        <f t="shared" si="4"/>
        <v>0</v>
      </c>
      <c r="P42" s="129"/>
      <c r="Q42" s="37"/>
      <c r="R42" s="37"/>
      <c r="S42" s="37"/>
      <c r="T42" s="37"/>
      <c r="U42" s="37"/>
      <c r="V42" s="37"/>
      <c r="W42" s="37"/>
    </row>
    <row r="43" ht="39" customHeight="1" spans="1:23">
      <c r="A43" s="13"/>
      <c r="B43" s="125" t="s">
        <v>230</v>
      </c>
      <c r="C43" s="125" t="s">
        <v>231</v>
      </c>
      <c r="D43" s="60">
        <v>2.55</v>
      </c>
      <c r="E43" s="60">
        <v>0.83</v>
      </c>
      <c r="F43" s="60">
        <f t="shared" si="0"/>
        <v>3.38</v>
      </c>
      <c r="G43" s="60" t="s">
        <v>175</v>
      </c>
      <c r="H43" s="60" t="s">
        <v>176</v>
      </c>
      <c r="I43" s="60" t="s">
        <v>52</v>
      </c>
      <c r="J43" s="67">
        <v>192</v>
      </c>
      <c r="K43" s="13">
        <v>910</v>
      </c>
      <c r="L43" s="63">
        <v>0.18</v>
      </c>
      <c r="M43" s="128"/>
      <c r="N43" s="49">
        <f t="shared" si="3"/>
        <v>0</v>
      </c>
      <c r="O43" s="49">
        <f t="shared" si="4"/>
        <v>0</v>
      </c>
      <c r="P43" s="129"/>
      <c r="Q43" s="37"/>
      <c r="R43" s="37"/>
      <c r="S43" s="37"/>
      <c r="T43" s="37"/>
      <c r="U43" s="37"/>
      <c r="V43" s="37"/>
      <c r="W43" s="37"/>
    </row>
    <row r="44" ht="39" customHeight="1" spans="1:23">
      <c r="A44" s="13"/>
      <c r="B44" s="125" t="s">
        <v>230</v>
      </c>
      <c r="C44" s="125" t="s">
        <v>232</v>
      </c>
      <c r="D44" s="60">
        <v>2.2</v>
      </c>
      <c r="E44" s="60">
        <v>0.83</v>
      </c>
      <c r="F44" s="60">
        <f t="shared" si="0"/>
        <v>3.03</v>
      </c>
      <c r="G44" s="60" t="s">
        <v>175</v>
      </c>
      <c r="H44" s="60" t="s">
        <v>176</v>
      </c>
      <c r="I44" s="60" t="s">
        <v>52</v>
      </c>
      <c r="J44" s="67">
        <v>192</v>
      </c>
      <c r="K44" s="13">
        <v>334</v>
      </c>
      <c r="L44" s="63">
        <v>0.17</v>
      </c>
      <c r="M44" s="128"/>
      <c r="N44" s="49">
        <f t="shared" si="3"/>
        <v>0</v>
      </c>
      <c r="O44" s="49">
        <f t="shared" si="4"/>
        <v>0</v>
      </c>
      <c r="P44" s="129"/>
      <c r="Q44" s="37"/>
      <c r="R44" s="37"/>
      <c r="S44" s="37"/>
      <c r="T44" s="37"/>
      <c r="U44" s="37"/>
      <c r="V44" s="37"/>
      <c r="W44" s="37"/>
    </row>
    <row r="45" ht="39" customHeight="1" spans="1:23">
      <c r="A45" s="13"/>
      <c r="B45" s="125" t="s">
        <v>209</v>
      </c>
      <c r="C45" s="125" t="s">
        <v>233</v>
      </c>
      <c r="D45" s="60">
        <v>2.39</v>
      </c>
      <c r="E45" s="60">
        <v>0.31</v>
      </c>
      <c r="F45" s="60">
        <f t="shared" si="0"/>
        <v>2.7</v>
      </c>
      <c r="G45" s="60" t="s">
        <v>175</v>
      </c>
      <c r="H45" s="60" t="s">
        <v>176</v>
      </c>
      <c r="I45" s="60" t="s">
        <v>196</v>
      </c>
      <c r="J45" s="67">
        <v>224</v>
      </c>
      <c r="K45" s="13">
        <v>468</v>
      </c>
      <c r="L45" s="63">
        <v>0.15</v>
      </c>
      <c r="M45" s="128"/>
      <c r="N45" s="49">
        <f t="shared" si="3"/>
        <v>0</v>
      </c>
      <c r="O45" s="49">
        <f t="shared" si="4"/>
        <v>0</v>
      </c>
      <c r="P45" s="129"/>
      <c r="Q45" s="37"/>
      <c r="R45" s="37"/>
      <c r="S45" s="37"/>
      <c r="T45" s="37"/>
      <c r="U45" s="37"/>
      <c r="V45" s="37"/>
      <c r="W45" s="37"/>
    </row>
    <row r="46" ht="39" customHeight="1" spans="1:23">
      <c r="A46" s="13"/>
      <c r="B46" s="125" t="s">
        <v>217</v>
      </c>
      <c r="C46" s="125" t="s">
        <v>234</v>
      </c>
      <c r="D46" s="60">
        <v>3.65</v>
      </c>
      <c r="E46" s="60">
        <v>0.31</v>
      </c>
      <c r="F46" s="60">
        <f t="shared" si="0"/>
        <v>3.96</v>
      </c>
      <c r="G46" s="60" t="s">
        <v>175</v>
      </c>
      <c r="H46" s="60" t="s">
        <v>176</v>
      </c>
      <c r="I46" s="60" t="s">
        <v>177</v>
      </c>
      <c r="J46" s="67">
        <v>96</v>
      </c>
      <c r="K46" s="13">
        <v>468</v>
      </c>
      <c r="L46" s="63">
        <v>0.22</v>
      </c>
      <c r="M46" s="128"/>
      <c r="N46" s="49">
        <f t="shared" si="3"/>
        <v>0</v>
      </c>
      <c r="O46" s="49">
        <f t="shared" si="4"/>
        <v>0</v>
      </c>
      <c r="P46" s="129"/>
      <c r="Q46" s="37"/>
      <c r="R46" s="37"/>
      <c r="S46" s="37"/>
      <c r="T46" s="37"/>
      <c r="U46" s="37"/>
      <c r="V46" s="37"/>
      <c r="W46" s="37"/>
    </row>
    <row r="47" ht="39" customHeight="1" spans="1:23">
      <c r="A47" s="13"/>
      <c r="B47" s="125" t="s">
        <v>221</v>
      </c>
      <c r="C47" s="125" t="s">
        <v>235</v>
      </c>
      <c r="D47" s="60">
        <v>3.65</v>
      </c>
      <c r="E47" s="60">
        <v>0.31</v>
      </c>
      <c r="F47" s="60">
        <f t="shared" si="0"/>
        <v>3.96</v>
      </c>
      <c r="G47" s="60" t="s">
        <v>175</v>
      </c>
      <c r="H47" s="60" t="s">
        <v>176</v>
      </c>
      <c r="I47" s="60" t="s">
        <v>177</v>
      </c>
      <c r="J47" s="67">
        <v>96</v>
      </c>
      <c r="K47" s="13">
        <v>468</v>
      </c>
      <c r="L47" s="63">
        <v>0.22</v>
      </c>
      <c r="M47" s="128"/>
      <c r="N47" s="49">
        <f t="shared" si="3"/>
        <v>0</v>
      </c>
      <c r="O47" s="49">
        <f t="shared" si="4"/>
        <v>0</v>
      </c>
      <c r="P47" s="129"/>
      <c r="Q47" s="37"/>
      <c r="R47" s="37"/>
      <c r="S47" s="37"/>
      <c r="T47" s="37"/>
      <c r="U47" s="37"/>
      <c r="V47" s="37"/>
      <c r="W47" s="37"/>
    </row>
    <row r="48" ht="39" customHeight="1" spans="1:23">
      <c r="A48" s="13"/>
      <c r="B48" s="125" t="s">
        <v>221</v>
      </c>
      <c r="C48" s="125" t="s">
        <v>236</v>
      </c>
      <c r="D48" s="60">
        <v>5.15</v>
      </c>
      <c r="E48" s="60">
        <v>0.31</v>
      </c>
      <c r="F48" s="60">
        <f t="shared" si="0"/>
        <v>5.46</v>
      </c>
      <c r="G48" s="60" t="s">
        <v>175</v>
      </c>
      <c r="H48" s="60" t="s">
        <v>176</v>
      </c>
      <c r="I48" s="60" t="s">
        <v>177</v>
      </c>
      <c r="J48" s="67">
        <v>96</v>
      </c>
      <c r="K48" s="13">
        <v>468</v>
      </c>
      <c r="L48" s="63">
        <v>0.27</v>
      </c>
      <c r="M48" s="128"/>
      <c r="N48" s="49">
        <f t="shared" si="3"/>
        <v>0</v>
      </c>
      <c r="O48" s="49">
        <f t="shared" si="4"/>
        <v>0</v>
      </c>
      <c r="P48" s="129"/>
      <c r="Q48" s="37"/>
      <c r="R48" s="37"/>
      <c r="S48" s="37"/>
      <c r="T48" s="37"/>
      <c r="U48" s="37"/>
      <c r="V48" s="37"/>
      <c r="W48" s="37"/>
    </row>
    <row r="49" ht="39" customHeight="1" spans="1:23">
      <c r="A49" s="13"/>
      <c r="B49" s="125" t="s">
        <v>221</v>
      </c>
      <c r="C49" s="125" t="s">
        <v>237</v>
      </c>
      <c r="D49" s="60">
        <f>VLOOKUP(C49,'[1]Sheet1 (2)'!$B:$C,2,0)</f>
        <v>2.464</v>
      </c>
      <c r="E49" s="60">
        <v>0.31</v>
      </c>
      <c r="F49" s="60">
        <f t="shared" si="0"/>
        <v>2.774</v>
      </c>
      <c r="G49" s="60" t="s">
        <v>175</v>
      </c>
      <c r="H49" s="60" t="s">
        <v>176</v>
      </c>
      <c r="I49" s="60" t="s">
        <v>177</v>
      </c>
      <c r="J49" s="67">
        <v>96</v>
      </c>
      <c r="K49" s="13">
        <v>3715</v>
      </c>
      <c r="L49" s="63">
        <v>0.15</v>
      </c>
      <c r="M49" s="128"/>
      <c r="N49" s="49">
        <f t="shared" si="3"/>
        <v>0</v>
      </c>
      <c r="O49" s="49">
        <f t="shared" si="4"/>
        <v>0</v>
      </c>
      <c r="P49" s="129"/>
      <c r="Q49" s="37"/>
      <c r="R49" s="37"/>
      <c r="S49" s="37"/>
      <c r="T49" s="37"/>
      <c r="U49" s="37"/>
      <c r="V49" s="37"/>
      <c r="W49" s="37"/>
    </row>
    <row r="50" ht="39" customHeight="1" spans="1:23">
      <c r="A50" s="13"/>
      <c r="B50" s="125" t="s">
        <v>221</v>
      </c>
      <c r="C50" s="125" t="s">
        <v>238</v>
      </c>
      <c r="D50" s="60">
        <f>VLOOKUP(C50,'[1]Sheet1 (2)'!$B:$C,2,0)</f>
        <v>2.561</v>
      </c>
      <c r="E50" s="60">
        <v>0.31</v>
      </c>
      <c r="F50" s="60">
        <f t="shared" si="0"/>
        <v>2.871</v>
      </c>
      <c r="G50" s="60" t="s">
        <v>175</v>
      </c>
      <c r="H50" s="60" t="s">
        <v>176</v>
      </c>
      <c r="I50" s="60" t="s">
        <v>177</v>
      </c>
      <c r="J50" s="67">
        <v>96</v>
      </c>
      <c r="K50" s="13">
        <v>468</v>
      </c>
      <c r="L50" s="63">
        <v>0.16</v>
      </c>
      <c r="M50" s="128"/>
      <c r="N50" s="49">
        <f t="shared" si="3"/>
        <v>0</v>
      </c>
      <c r="O50" s="49">
        <f t="shared" si="4"/>
        <v>0</v>
      </c>
      <c r="P50" s="129"/>
      <c r="Q50" s="37"/>
      <c r="R50" s="37"/>
      <c r="S50" s="37"/>
      <c r="T50" s="37"/>
      <c r="U50" s="37"/>
      <c r="V50" s="37"/>
      <c r="W50" s="37"/>
    </row>
    <row r="51" ht="39" customHeight="1" spans="1:23">
      <c r="A51" s="13"/>
      <c r="B51" s="125" t="s">
        <v>221</v>
      </c>
      <c r="C51" s="125" t="s">
        <v>239</v>
      </c>
      <c r="D51" s="60">
        <f>VLOOKUP(C51,'[1]Sheet1 (2)'!$B:$C,2,0)</f>
        <v>2.962</v>
      </c>
      <c r="E51" s="60">
        <v>0.31</v>
      </c>
      <c r="F51" s="60">
        <f t="shared" si="0"/>
        <v>3.272</v>
      </c>
      <c r="G51" s="60" t="s">
        <v>175</v>
      </c>
      <c r="H51" s="60" t="s">
        <v>176</v>
      </c>
      <c r="I51" s="60" t="s">
        <v>177</v>
      </c>
      <c r="J51" s="67">
        <v>96</v>
      </c>
      <c r="K51" s="13">
        <v>1935</v>
      </c>
      <c r="L51" s="63">
        <v>0.18</v>
      </c>
      <c r="M51" s="128"/>
      <c r="N51" s="49">
        <f t="shared" si="3"/>
        <v>0</v>
      </c>
      <c r="O51" s="49">
        <f t="shared" si="4"/>
        <v>0</v>
      </c>
      <c r="P51" s="129"/>
      <c r="Q51" s="37"/>
      <c r="R51" s="37"/>
      <c r="S51" s="37"/>
      <c r="T51" s="37"/>
      <c r="U51" s="37"/>
      <c r="V51" s="37"/>
      <c r="W51" s="37"/>
    </row>
    <row r="52" ht="39" customHeight="1" spans="1:23">
      <c r="A52" s="13"/>
      <c r="B52" s="125" t="s">
        <v>240</v>
      </c>
      <c r="C52" s="125" t="s">
        <v>241</v>
      </c>
      <c r="D52" s="60">
        <f>VLOOKUP(C52,'[1]Sheet1 (2)'!$B:$C,2,0)</f>
        <v>1.206</v>
      </c>
      <c r="E52" s="60">
        <v>0.31</v>
      </c>
      <c r="F52" s="60">
        <f t="shared" si="0"/>
        <v>1.516</v>
      </c>
      <c r="G52" s="60" t="s">
        <v>175</v>
      </c>
      <c r="H52" s="60" t="s">
        <v>176</v>
      </c>
      <c r="I52" s="60" t="s">
        <v>242</v>
      </c>
      <c r="J52" s="67">
        <v>224</v>
      </c>
      <c r="K52" s="13">
        <v>1390</v>
      </c>
      <c r="L52" s="63">
        <v>0.08</v>
      </c>
      <c r="M52" s="128"/>
      <c r="N52" s="49">
        <f t="shared" si="3"/>
        <v>0</v>
      </c>
      <c r="O52" s="49">
        <f t="shared" si="4"/>
        <v>0</v>
      </c>
      <c r="P52" s="129"/>
      <c r="Q52" s="37"/>
      <c r="R52" s="37"/>
      <c r="S52" s="37"/>
      <c r="T52" s="37"/>
      <c r="U52" s="37"/>
      <c r="V52" s="37"/>
      <c r="W52" s="37"/>
    </row>
    <row r="53" ht="39" customHeight="1" spans="1:23">
      <c r="A53" s="13"/>
      <c r="B53" s="125" t="s">
        <v>243</v>
      </c>
      <c r="C53" s="125" t="s">
        <v>244</v>
      </c>
      <c r="D53" s="60">
        <f>VLOOKUP(C53,'[1]Sheet1 (2)'!$B:$C,2,0)</f>
        <v>1.638</v>
      </c>
      <c r="E53" s="60">
        <v>0.31</v>
      </c>
      <c r="F53" s="60">
        <f t="shared" si="0"/>
        <v>1.948</v>
      </c>
      <c r="G53" s="60" t="s">
        <v>175</v>
      </c>
      <c r="H53" s="60" t="s">
        <v>176</v>
      </c>
      <c r="I53" s="60" t="s">
        <v>245</v>
      </c>
      <c r="J53" s="67">
        <v>224</v>
      </c>
      <c r="K53" s="13">
        <v>2781</v>
      </c>
      <c r="L53" s="63">
        <v>0.11</v>
      </c>
      <c r="M53" s="128"/>
      <c r="N53" s="49">
        <f t="shared" si="3"/>
        <v>0</v>
      </c>
      <c r="O53" s="49">
        <f t="shared" si="4"/>
        <v>0</v>
      </c>
      <c r="P53" s="129"/>
      <c r="Q53" s="37"/>
      <c r="R53" s="37"/>
      <c r="S53" s="37"/>
      <c r="T53" s="37"/>
      <c r="U53" s="37"/>
      <c r="V53" s="37"/>
      <c r="W53" s="37"/>
    </row>
    <row r="54" ht="39" customHeight="1" spans="1:23">
      <c r="A54" s="13"/>
      <c r="B54" s="125" t="s">
        <v>246</v>
      </c>
      <c r="C54" s="125" t="s">
        <v>247</v>
      </c>
      <c r="D54" s="60">
        <v>2.423</v>
      </c>
      <c r="E54" s="60">
        <v>0.5</v>
      </c>
      <c r="F54" s="60">
        <f t="shared" si="0"/>
        <v>2.923</v>
      </c>
      <c r="G54" s="60" t="s">
        <v>175</v>
      </c>
      <c r="H54" s="60" t="s">
        <v>176</v>
      </c>
      <c r="I54" s="60" t="s">
        <v>248</v>
      </c>
      <c r="J54" s="67">
        <v>192</v>
      </c>
      <c r="K54" s="13">
        <v>1245</v>
      </c>
      <c r="L54" s="63">
        <v>0.16</v>
      </c>
      <c r="M54" s="128"/>
      <c r="N54" s="49">
        <f t="shared" si="3"/>
        <v>0</v>
      </c>
      <c r="O54" s="49">
        <f t="shared" si="4"/>
        <v>0</v>
      </c>
      <c r="P54" s="129"/>
      <c r="Q54" s="37"/>
      <c r="R54" s="37"/>
      <c r="S54" s="37"/>
      <c r="T54" s="37"/>
      <c r="U54" s="37"/>
      <c r="V54" s="37"/>
      <c r="W54" s="37"/>
    </row>
    <row r="55" ht="39" customHeight="1" spans="1:23">
      <c r="A55" s="13"/>
      <c r="B55" s="125"/>
      <c r="C55" s="125" t="s">
        <v>249</v>
      </c>
      <c r="D55" s="60">
        <v>3.648</v>
      </c>
      <c r="E55" s="60">
        <v>0.48</v>
      </c>
      <c r="F55" s="60">
        <f t="shared" si="0"/>
        <v>4.128</v>
      </c>
      <c r="G55" s="60" t="s">
        <v>175</v>
      </c>
      <c r="H55" s="60" t="s">
        <v>176</v>
      </c>
      <c r="I55" s="60" t="s">
        <v>248</v>
      </c>
      <c r="J55" s="67">
        <v>192</v>
      </c>
      <c r="K55" s="13">
        <v>0</v>
      </c>
      <c r="L55" s="63">
        <v>0.23</v>
      </c>
      <c r="M55" s="128"/>
      <c r="N55" s="49">
        <f t="shared" si="3"/>
        <v>0</v>
      </c>
      <c r="O55" s="49">
        <f t="shared" si="4"/>
        <v>0</v>
      </c>
      <c r="P55" s="129"/>
      <c r="Q55" s="37"/>
      <c r="R55" s="37"/>
      <c r="S55" s="37"/>
      <c r="T55" s="37"/>
      <c r="U55" s="37"/>
      <c r="V55" s="37"/>
      <c r="W55" s="37"/>
    </row>
    <row r="56" ht="39" customHeight="1" spans="1:23">
      <c r="A56" s="13"/>
      <c r="B56" s="125"/>
      <c r="C56" s="125" t="s">
        <v>250</v>
      </c>
      <c r="D56" s="60">
        <v>3.7</v>
      </c>
      <c r="E56" s="60">
        <v>0.48</v>
      </c>
      <c r="F56" s="60">
        <f t="shared" si="0"/>
        <v>4.18</v>
      </c>
      <c r="G56" s="60" t="s">
        <v>175</v>
      </c>
      <c r="H56" s="60" t="s">
        <v>176</v>
      </c>
      <c r="I56" s="60" t="s">
        <v>248</v>
      </c>
      <c r="J56" s="67">
        <v>192</v>
      </c>
      <c r="K56" s="13">
        <v>489</v>
      </c>
      <c r="L56" s="63">
        <v>0.23</v>
      </c>
      <c r="M56" s="128"/>
      <c r="N56" s="49">
        <f t="shared" si="3"/>
        <v>0</v>
      </c>
      <c r="O56" s="49">
        <f t="shared" si="4"/>
        <v>0</v>
      </c>
      <c r="P56" s="129"/>
      <c r="Q56" s="37"/>
      <c r="R56" s="37"/>
      <c r="S56" s="37"/>
      <c r="T56" s="37"/>
      <c r="U56" s="37"/>
      <c r="V56" s="37"/>
      <c r="W56" s="37"/>
    </row>
    <row r="57" ht="39" customHeight="1" spans="1:23">
      <c r="A57" s="13"/>
      <c r="B57" s="125"/>
      <c r="C57" s="125" t="s">
        <v>251</v>
      </c>
      <c r="D57" s="60">
        <v>3.7</v>
      </c>
      <c r="E57" s="60">
        <v>0.48</v>
      </c>
      <c r="F57" s="60">
        <f t="shared" si="0"/>
        <v>4.18</v>
      </c>
      <c r="G57" s="60" t="s">
        <v>175</v>
      </c>
      <c r="H57" s="60" t="s">
        <v>176</v>
      </c>
      <c r="I57" s="60" t="s">
        <v>248</v>
      </c>
      <c r="J57" s="67">
        <v>192</v>
      </c>
      <c r="K57" s="13">
        <v>2354</v>
      </c>
      <c r="L57" s="63">
        <v>0.23</v>
      </c>
      <c r="M57" s="128"/>
      <c r="N57" s="49">
        <f t="shared" si="3"/>
        <v>0</v>
      </c>
      <c r="O57" s="49">
        <f t="shared" si="4"/>
        <v>0</v>
      </c>
      <c r="P57" s="129"/>
      <c r="Q57" s="37"/>
      <c r="R57" s="37"/>
      <c r="S57" s="37"/>
      <c r="T57" s="37"/>
      <c r="U57" s="37"/>
      <c r="V57" s="37"/>
      <c r="W57" s="37"/>
    </row>
    <row r="58" ht="39" customHeight="1" spans="1:23">
      <c r="A58" s="13"/>
      <c r="B58" s="125"/>
      <c r="C58" s="125" t="s">
        <v>252</v>
      </c>
      <c r="D58" s="60">
        <v>3.7</v>
      </c>
      <c r="E58" s="60">
        <v>0.48</v>
      </c>
      <c r="F58" s="60">
        <f t="shared" si="0"/>
        <v>4.18</v>
      </c>
      <c r="G58" s="60" t="s">
        <v>175</v>
      </c>
      <c r="H58" s="60" t="s">
        <v>176</v>
      </c>
      <c r="I58" s="60" t="s">
        <v>248</v>
      </c>
      <c r="J58" s="67">
        <v>192</v>
      </c>
      <c r="K58" s="13">
        <v>2849</v>
      </c>
      <c r="L58" s="63">
        <v>0.23</v>
      </c>
      <c r="M58" s="128"/>
      <c r="N58" s="49">
        <f t="shared" si="3"/>
        <v>0</v>
      </c>
      <c r="O58" s="49">
        <f t="shared" si="4"/>
        <v>0</v>
      </c>
      <c r="P58" s="129"/>
      <c r="Q58" s="37"/>
      <c r="R58" s="37"/>
      <c r="S58" s="37"/>
      <c r="T58" s="37"/>
      <c r="U58" s="37"/>
      <c r="V58" s="37"/>
      <c r="W58" s="37"/>
    </row>
    <row r="59" ht="39" customHeight="1" spans="1:23">
      <c r="A59" s="13"/>
      <c r="B59" s="125"/>
      <c r="C59" s="125" t="s">
        <v>253</v>
      </c>
      <c r="D59" s="60">
        <v>3.65</v>
      </c>
      <c r="E59" s="60">
        <v>0.48</v>
      </c>
      <c r="F59" s="60">
        <f t="shared" si="0"/>
        <v>4.13</v>
      </c>
      <c r="G59" s="60" t="s">
        <v>175</v>
      </c>
      <c r="H59" s="60" t="s">
        <v>176</v>
      </c>
      <c r="I59" s="60" t="s">
        <v>248</v>
      </c>
      <c r="J59" s="67">
        <v>192</v>
      </c>
      <c r="K59" s="13">
        <v>5180</v>
      </c>
      <c r="L59" s="63">
        <v>0.22</v>
      </c>
      <c r="M59" s="128"/>
      <c r="N59" s="49">
        <f t="shared" si="3"/>
        <v>0</v>
      </c>
      <c r="O59" s="49">
        <f t="shared" si="4"/>
        <v>0</v>
      </c>
      <c r="P59" s="129"/>
      <c r="Q59" s="37"/>
      <c r="R59" s="37"/>
      <c r="S59" s="37"/>
      <c r="T59" s="37"/>
      <c r="U59" s="37"/>
      <c r="V59" s="37"/>
      <c r="W59" s="37"/>
    </row>
    <row r="60" ht="39" customHeight="1" spans="1:23">
      <c r="A60" s="13"/>
      <c r="B60" s="125"/>
      <c r="C60" s="125" t="s">
        <v>254</v>
      </c>
      <c r="D60" s="60">
        <v>3.85</v>
      </c>
      <c r="E60" s="60">
        <v>0.48</v>
      </c>
      <c r="F60" s="60">
        <f t="shared" si="0"/>
        <v>4.33</v>
      </c>
      <c r="G60" s="60" t="s">
        <v>175</v>
      </c>
      <c r="H60" s="60" t="s">
        <v>176</v>
      </c>
      <c r="I60" s="60" t="s">
        <v>248</v>
      </c>
      <c r="J60" s="67">
        <v>192</v>
      </c>
      <c r="K60" s="13">
        <v>468</v>
      </c>
      <c r="L60" s="63">
        <v>0.24</v>
      </c>
      <c r="M60" s="128"/>
      <c r="N60" s="49">
        <f t="shared" si="3"/>
        <v>0</v>
      </c>
      <c r="O60" s="49">
        <f t="shared" si="4"/>
        <v>0</v>
      </c>
      <c r="P60" s="129"/>
      <c r="Q60" s="37"/>
      <c r="R60" s="37"/>
      <c r="S60" s="37"/>
      <c r="T60" s="37"/>
      <c r="U60" s="37"/>
      <c r="V60" s="37"/>
      <c r="W60" s="37"/>
    </row>
    <row r="61" ht="39" customHeight="1" spans="1:23">
      <c r="A61" s="13"/>
      <c r="B61" s="125"/>
      <c r="C61" s="125" t="s">
        <v>255</v>
      </c>
      <c r="D61" s="60">
        <v>3.65</v>
      </c>
      <c r="E61" s="60">
        <v>0.48</v>
      </c>
      <c r="F61" s="60">
        <f t="shared" si="0"/>
        <v>4.13</v>
      </c>
      <c r="G61" s="60" t="s">
        <v>175</v>
      </c>
      <c r="H61" s="60" t="s">
        <v>176</v>
      </c>
      <c r="I61" s="60" t="s">
        <v>248</v>
      </c>
      <c r="J61" s="67">
        <v>192</v>
      </c>
      <c r="K61" s="13">
        <v>468</v>
      </c>
      <c r="L61" s="63">
        <v>0.18</v>
      </c>
      <c r="M61" s="128"/>
      <c r="N61" s="49">
        <f t="shared" si="3"/>
        <v>0</v>
      </c>
      <c r="O61" s="49">
        <f t="shared" si="4"/>
        <v>0</v>
      </c>
      <c r="P61" s="129"/>
      <c r="Q61" s="37"/>
      <c r="R61" s="37"/>
      <c r="S61" s="37"/>
      <c r="T61" s="37"/>
      <c r="U61" s="37"/>
      <c r="V61" s="37"/>
      <c r="W61" s="37"/>
    </row>
    <row r="62" ht="39" customHeight="1" spans="1:23">
      <c r="A62" s="13"/>
      <c r="B62" s="125"/>
      <c r="C62" s="125" t="s">
        <v>256</v>
      </c>
      <c r="D62" s="60">
        <v>2.423</v>
      </c>
      <c r="E62" s="60">
        <v>0.5</v>
      </c>
      <c r="F62" s="60">
        <f t="shared" si="0"/>
        <v>2.923</v>
      </c>
      <c r="G62" s="60" t="s">
        <v>175</v>
      </c>
      <c r="H62" s="60" t="s">
        <v>176</v>
      </c>
      <c r="I62" s="60" t="s">
        <v>248</v>
      </c>
      <c r="J62" s="67">
        <v>192</v>
      </c>
      <c r="K62" s="13">
        <v>468</v>
      </c>
      <c r="L62" s="63">
        <v>0.16</v>
      </c>
      <c r="M62" s="128"/>
      <c r="N62" s="49">
        <f t="shared" si="3"/>
        <v>0</v>
      </c>
      <c r="O62" s="49">
        <f t="shared" si="4"/>
        <v>0</v>
      </c>
      <c r="P62" s="129"/>
      <c r="Q62" s="37"/>
      <c r="R62" s="37"/>
      <c r="S62" s="37"/>
      <c r="T62" s="37"/>
      <c r="U62" s="37"/>
      <c r="V62" s="37"/>
      <c r="W62" s="37"/>
    </row>
    <row r="63" ht="39" customHeight="1" spans="1:23">
      <c r="A63" s="13"/>
      <c r="B63" s="125"/>
      <c r="C63" s="125" t="s">
        <v>257</v>
      </c>
      <c r="D63" s="60">
        <v>3.7</v>
      </c>
      <c r="E63" s="60">
        <v>0.48</v>
      </c>
      <c r="F63" s="60">
        <f t="shared" si="0"/>
        <v>4.18</v>
      </c>
      <c r="G63" s="60" t="s">
        <v>175</v>
      </c>
      <c r="H63" s="60" t="s">
        <v>176</v>
      </c>
      <c r="I63" s="60" t="s">
        <v>248</v>
      </c>
      <c r="J63" s="67">
        <v>192</v>
      </c>
      <c r="K63" s="13">
        <v>468</v>
      </c>
      <c r="L63" s="63">
        <v>0.23</v>
      </c>
      <c r="M63" s="128"/>
      <c r="N63" s="49">
        <f t="shared" si="3"/>
        <v>0</v>
      </c>
      <c r="O63" s="49">
        <f t="shared" si="4"/>
        <v>0</v>
      </c>
      <c r="P63" s="129"/>
      <c r="Q63" s="37"/>
      <c r="R63" s="37"/>
      <c r="S63" s="37"/>
      <c r="T63" s="37"/>
      <c r="U63" s="37"/>
      <c r="V63" s="37"/>
      <c r="W63" s="37"/>
    </row>
    <row r="64" ht="39" customHeight="1" spans="1:23">
      <c r="A64" s="13"/>
      <c r="B64" s="125"/>
      <c r="C64" s="125" t="s">
        <v>258</v>
      </c>
      <c r="D64" s="60">
        <v>3.65</v>
      </c>
      <c r="E64" s="60">
        <v>0.48</v>
      </c>
      <c r="F64" s="60">
        <f t="shared" si="0"/>
        <v>4.13</v>
      </c>
      <c r="G64" s="60" t="s">
        <v>175</v>
      </c>
      <c r="H64" s="60" t="s">
        <v>176</v>
      </c>
      <c r="I64" s="60" t="s">
        <v>248</v>
      </c>
      <c r="J64" s="67">
        <v>192</v>
      </c>
      <c r="K64" s="13">
        <v>468</v>
      </c>
      <c r="L64" s="63">
        <v>0.18</v>
      </c>
      <c r="M64" s="128"/>
      <c r="N64" s="49">
        <f t="shared" si="3"/>
        <v>0</v>
      </c>
      <c r="O64" s="49">
        <f t="shared" si="4"/>
        <v>0</v>
      </c>
      <c r="P64" s="129"/>
      <c r="Q64" s="37"/>
      <c r="R64" s="37"/>
      <c r="S64" s="37"/>
      <c r="T64" s="37"/>
      <c r="U64" s="37"/>
      <c r="V64" s="37"/>
      <c r="W64" s="37"/>
    </row>
    <row r="65" ht="39" customHeight="1" spans="1:23">
      <c r="A65" s="13"/>
      <c r="B65" s="125"/>
      <c r="C65" s="125" t="s">
        <v>259</v>
      </c>
      <c r="D65" s="60">
        <v>1.7</v>
      </c>
      <c r="E65" s="60">
        <v>0.48</v>
      </c>
      <c r="F65" s="60">
        <f t="shared" si="0"/>
        <v>2.18</v>
      </c>
      <c r="G65" s="60" t="s">
        <v>175</v>
      </c>
      <c r="H65" s="60" t="s">
        <v>176</v>
      </c>
      <c r="I65" s="60" t="s">
        <v>248</v>
      </c>
      <c r="J65" s="67">
        <v>192</v>
      </c>
      <c r="K65" s="13">
        <v>468</v>
      </c>
      <c r="L65" s="63">
        <v>0.12</v>
      </c>
      <c r="M65" s="128"/>
      <c r="N65" s="49">
        <f t="shared" si="3"/>
        <v>0</v>
      </c>
      <c r="O65" s="49">
        <f t="shared" si="4"/>
        <v>0</v>
      </c>
      <c r="P65" s="129"/>
      <c r="Q65" s="37"/>
      <c r="R65" s="37"/>
      <c r="S65" s="37"/>
      <c r="T65" s="37"/>
      <c r="U65" s="37"/>
      <c r="V65" s="37"/>
      <c r="W65" s="37"/>
    </row>
    <row r="66" ht="39" customHeight="1" spans="1:23">
      <c r="A66" s="13"/>
      <c r="B66" s="125"/>
      <c r="C66" s="125" t="s">
        <v>260</v>
      </c>
      <c r="D66" s="60">
        <v>1.7</v>
      </c>
      <c r="E66" s="60">
        <v>0.48</v>
      </c>
      <c r="F66" s="60">
        <f t="shared" si="0"/>
        <v>2.18</v>
      </c>
      <c r="G66" s="60" t="s">
        <v>175</v>
      </c>
      <c r="H66" s="60" t="s">
        <v>176</v>
      </c>
      <c r="I66" s="60" t="s">
        <v>248</v>
      </c>
      <c r="J66" s="67">
        <v>192</v>
      </c>
      <c r="K66" s="13">
        <v>468</v>
      </c>
      <c r="L66" s="63">
        <v>0.12</v>
      </c>
      <c r="M66" s="128"/>
      <c r="N66" s="49">
        <f t="shared" si="3"/>
        <v>0</v>
      </c>
      <c r="O66" s="49">
        <f t="shared" si="4"/>
        <v>0</v>
      </c>
      <c r="P66" s="129"/>
      <c r="Q66" s="37"/>
      <c r="R66" s="37"/>
      <c r="S66" s="37"/>
      <c r="T66" s="37"/>
      <c r="U66" s="37"/>
      <c r="V66" s="37"/>
      <c r="W66" s="37"/>
    </row>
    <row r="67" ht="39" customHeight="1" spans="1:23">
      <c r="A67" s="13"/>
      <c r="B67" s="125"/>
      <c r="C67" s="125" t="s">
        <v>261</v>
      </c>
      <c r="D67" s="60">
        <v>1.7</v>
      </c>
      <c r="E67" s="60">
        <v>0.48</v>
      </c>
      <c r="F67" s="60">
        <f t="shared" ref="F67:F130" si="5">D67+E67</f>
        <v>2.18</v>
      </c>
      <c r="G67" s="60" t="s">
        <v>175</v>
      </c>
      <c r="H67" s="60" t="s">
        <v>176</v>
      </c>
      <c r="I67" s="60" t="s">
        <v>248</v>
      </c>
      <c r="J67" s="67">
        <v>192</v>
      </c>
      <c r="K67" s="13">
        <v>468</v>
      </c>
      <c r="L67" s="63">
        <v>0.12</v>
      </c>
      <c r="M67" s="128"/>
      <c r="N67" s="49">
        <f t="shared" si="3"/>
        <v>0</v>
      </c>
      <c r="O67" s="49">
        <f t="shared" si="4"/>
        <v>0</v>
      </c>
      <c r="P67" s="129"/>
      <c r="Q67" s="37"/>
      <c r="R67" s="37"/>
      <c r="S67" s="37"/>
      <c r="T67" s="37"/>
      <c r="U67" s="37"/>
      <c r="V67" s="37"/>
      <c r="W67" s="37"/>
    </row>
    <row r="68" ht="39" customHeight="1" spans="1:23">
      <c r="A68" s="13"/>
      <c r="B68" s="125"/>
      <c r="C68" s="125" t="s">
        <v>262</v>
      </c>
      <c r="D68" s="60">
        <v>2.3</v>
      </c>
      <c r="E68" s="60">
        <v>0.48</v>
      </c>
      <c r="F68" s="60">
        <f t="shared" si="5"/>
        <v>2.78</v>
      </c>
      <c r="G68" s="60" t="s">
        <v>175</v>
      </c>
      <c r="H68" s="60" t="s">
        <v>176</v>
      </c>
      <c r="I68" s="60" t="s">
        <v>248</v>
      </c>
      <c r="J68" s="67">
        <v>192</v>
      </c>
      <c r="K68" s="13">
        <v>468</v>
      </c>
      <c r="L68" s="63">
        <v>0.15</v>
      </c>
      <c r="M68" s="128"/>
      <c r="N68" s="49">
        <f t="shared" ref="N68:N99" si="6">IF(ROUND(M68,2)&gt;L68,"",ROUND(M68,2))</f>
        <v>0</v>
      </c>
      <c r="O68" s="49">
        <f t="shared" ref="O68:O99" si="7">N68*K68</f>
        <v>0</v>
      </c>
      <c r="P68" s="129"/>
      <c r="Q68" s="37"/>
      <c r="R68" s="37"/>
      <c r="S68" s="37"/>
      <c r="T68" s="37"/>
      <c r="U68" s="37"/>
      <c r="V68" s="37"/>
      <c r="W68" s="37"/>
    </row>
    <row r="69" ht="39" customHeight="1" spans="1:23">
      <c r="A69" s="13"/>
      <c r="B69" s="125"/>
      <c r="C69" s="125" t="s">
        <v>263</v>
      </c>
      <c r="D69" s="60">
        <v>2.3</v>
      </c>
      <c r="E69" s="60">
        <v>0.48</v>
      </c>
      <c r="F69" s="60">
        <f t="shared" si="5"/>
        <v>2.78</v>
      </c>
      <c r="G69" s="60" t="s">
        <v>175</v>
      </c>
      <c r="H69" s="60" t="s">
        <v>176</v>
      </c>
      <c r="I69" s="60" t="s">
        <v>248</v>
      </c>
      <c r="J69" s="67">
        <v>192</v>
      </c>
      <c r="K69" s="13">
        <v>468</v>
      </c>
      <c r="L69" s="63">
        <v>0.15</v>
      </c>
      <c r="M69" s="128"/>
      <c r="N69" s="49">
        <f t="shared" si="6"/>
        <v>0</v>
      </c>
      <c r="O69" s="49">
        <f t="shared" si="7"/>
        <v>0</v>
      </c>
      <c r="P69" s="129"/>
      <c r="Q69" s="37"/>
      <c r="R69" s="37"/>
      <c r="S69" s="37"/>
      <c r="T69" s="37"/>
      <c r="U69" s="37"/>
      <c r="V69" s="37"/>
      <c r="W69" s="37"/>
    </row>
    <row r="70" ht="39" customHeight="1" spans="1:23">
      <c r="A70" s="13"/>
      <c r="B70" s="125"/>
      <c r="C70" s="125" t="s">
        <v>264</v>
      </c>
      <c r="D70" s="60">
        <v>2.3</v>
      </c>
      <c r="E70" s="60">
        <v>0.48</v>
      </c>
      <c r="F70" s="60">
        <f t="shared" si="5"/>
        <v>2.78</v>
      </c>
      <c r="G70" s="60" t="s">
        <v>175</v>
      </c>
      <c r="H70" s="60" t="s">
        <v>176</v>
      </c>
      <c r="I70" s="60" t="s">
        <v>248</v>
      </c>
      <c r="J70" s="67">
        <v>192</v>
      </c>
      <c r="K70" s="13">
        <v>468</v>
      </c>
      <c r="L70" s="63">
        <v>0.15</v>
      </c>
      <c r="M70" s="128"/>
      <c r="N70" s="49">
        <f t="shared" si="6"/>
        <v>0</v>
      </c>
      <c r="O70" s="49">
        <f t="shared" si="7"/>
        <v>0</v>
      </c>
      <c r="P70" s="129"/>
      <c r="Q70" s="37"/>
      <c r="R70" s="37"/>
      <c r="S70" s="37"/>
      <c r="T70" s="37"/>
      <c r="U70" s="37"/>
      <c r="V70" s="37"/>
      <c r="W70" s="37"/>
    </row>
    <row r="71" ht="39" customHeight="1" spans="1:23">
      <c r="A71" s="13"/>
      <c r="B71" s="125"/>
      <c r="C71" s="125" t="s">
        <v>265</v>
      </c>
      <c r="D71" s="60">
        <v>2.1</v>
      </c>
      <c r="E71" s="60">
        <v>0.48</v>
      </c>
      <c r="F71" s="60">
        <f t="shared" si="5"/>
        <v>2.58</v>
      </c>
      <c r="G71" s="60" t="s">
        <v>175</v>
      </c>
      <c r="H71" s="60" t="s">
        <v>176</v>
      </c>
      <c r="I71" s="60" t="s">
        <v>248</v>
      </c>
      <c r="J71" s="67">
        <v>192</v>
      </c>
      <c r="K71" s="13">
        <v>468</v>
      </c>
      <c r="L71" s="63">
        <v>0.14</v>
      </c>
      <c r="M71" s="128"/>
      <c r="N71" s="49">
        <f t="shared" si="6"/>
        <v>0</v>
      </c>
      <c r="O71" s="49">
        <f t="shared" si="7"/>
        <v>0</v>
      </c>
      <c r="P71" s="129"/>
      <c r="Q71" s="37"/>
      <c r="R71" s="37"/>
      <c r="S71" s="37"/>
      <c r="T71" s="37"/>
      <c r="U71" s="37"/>
      <c r="V71" s="37"/>
      <c r="W71" s="37"/>
    </row>
    <row r="72" ht="39" customHeight="1" spans="1:23">
      <c r="A72" s="13"/>
      <c r="B72" s="125"/>
      <c r="C72" s="125" t="s">
        <v>266</v>
      </c>
      <c r="D72" s="60">
        <v>2.35</v>
      </c>
      <c r="E72" s="60">
        <v>0.48</v>
      </c>
      <c r="F72" s="60">
        <f t="shared" si="5"/>
        <v>2.83</v>
      </c>
      <c r="G72" s="60" t="s">
        <v>175</v>
      </c>
      <c r="H72" s="60" t="s">
        <v>176</v>
      </c>
      <c r="I72" s="60" t="s">
        <v>248</v>
      </c>
      <c r="J72" s="67">
        <v>192</v>
      </c>
      <c r="K72" s="13">
        <v>468</v>
      </c>
      <c r="L72" s="63">
        <v>0.15</v>
      </c>
      <c r="M72" s="128"/>
      <c r="N72" s="49">
        <f t="shared" si="6"/>
        <v>0</v>
      </c>
      <c r="O72" s="49">
        <f t="shared" si="7"/>
        <v>0</v>
      </c>
      <c r="P72" s="129"/>
      <c r="Q72" s="37"/>
      <c r="R72" s="37"/>
      <c r="S72" s="37"/>
      <c r="T72" s="37"/>
      <c r="U72" s="37"/>
      <c r="V72" s="37"/>
      <c r="W72" s="37"/>
    </row>
    <row r="73" ht="39" customHeight="1" spans="1:23">
      <c r="A73" s="13"/>
      <c r="B73" s="125"/>
      <c r="C73" s="125" t="s">
        <v>267</v>
      </c>
      <c r="D73" s="60">
        <v>1.75</v>
      </c>
      <c r="E73" s="60">
        <v>0.48</v>
      </c>
      <c r="F73" s="60">
        <f t="shared" si="5"/>
        <v>2.23</v>
      </c>
      <c r="G73" s="60" t="s">
        <v>175</v>
      </c>
      <c r="H73" s="60" t="s">
        <v>176</v>
      </c>
      <c r="I73" s="60" t="s">
        <v>248</v>
      </c>
      <c r="J73" s="67">
        <v>192</v>
      </c>
      <c r="K73" s="13">
        <v>468</v>
      </c>
      <c r="L73" s="63">
        <v>0.12</v>
      </c>
      <c r="M73" s="128"/>
      <c r="N73" s="49">
        <f t="shared" si="6"/>
        <v>0</v>
      </c>
      <c r="O73" s="49">
        <f t="shared" si="7"/>
        <v>0</v>
      </c>
      <c r="P73" s="129"/>
      <c r="Q73" s="37"/>
      <c r="R73" s="37"/>
      <c r="S73" s="37"/>
      <c r="T73" s="37"/>
      <c r="U73" s="37"/>
      <c r="V73" s="37"/>
      <c r="W73" s="37"/>
    </row>
    <row r="74" ht="39" customHeight="1" spans="1:23">
      <c r="A74" s="13"/>
      <c r="B74" s="125"/>
      <c r="C74" s="125" t="s">
        <v>268</v>
      </c>
      <c r="D74" s="60">
        <v>2.7</v>
      </c>
      <c r="E74" s="60">
        <v>0.48</v>
      </c>
      <c r="F74" s="60">
        <f t="shared" si="5"/>
        <v>3.18</v>
      </c>
      <c r="G74" s="60" t="s">
        <v>175</v>
      </c>
      <c r="H74" s="60" t="s">
        <v>176</v>
      </c>
      <c r="I74" s="60" t="s">
        <v>248</v>
      </c>
      <c r="J74" s="67">
        <v>192</v>
      </c>
      <c r="K74" s="13">
        <v>468</v>
      </c>
      <c r="L74" s="63">
        <v>0.17</v>
      </c>
      <c r="M74" s="128"/>
      <c r="N74" s="49">
        <f t="shared" si="6"/>
        <v>0</v>
      </c>
      <c r="O74" s="49">
        <f t="shared" si="7"/>
        <v>0</v>
      </c>
      <c r="P74" s="129"/>
      <c r="Q74" s="37"/>
      <c r="R74" s="37"/>
      <c r="S74" s="37"/>
      <c r="T74" s="37"/>
      <c r="U74" s="37"/>
      <c r="V74" s="37"/>
      <c r="W74" s="37"/>
    </row>
    <row r="75" ht="39" customHeight="1" spans="1:23">
      <c r="A75" s="13"/>
      <c r="B75" s="125"/>
      <c r="C75" s="125" t="s">
        <v>269</v>
      </c>
      <c r="D75" s="60">
        <v>2.7</v>
      </c>
      <c r="E75" s="60">
        <v>0.48</v>
      </c>
      <c r="F75" s="60">
        <f t="shared" si="5"/>
        <v>3.18</v>
      </c>
      <c r="G75" s="60" t="s">
        <v>175</v>
      </c>
      <c r="H75" s="60" t="s">
        <v>176</v>
      </c>
      <c r="I75" s="60" t="s">
        <v>248</v>
      </c>
      <c r="J75" s="67">
        <v>192</v>
      </c>
      <c r="K75" s="13">
        <v>468</v>
      </c>
      <c r="L75" s="63">
        <v>0.17</v>
      </c>
      <c r="M75" s="128"/>
      <c r="N75" s="49">
        <f t="shared" si="6"/>
        <v>0</v>
      </c>
      <c r="O75" s="49">
        <f t="shared" si="7"/>
        <v>0</v>
      </c>
      <c r="P75" s="129"/>
      <c r="Q75" s="37"/>
      <c r="R75" s="37"/>
      <c r="S75" s="37"/>
      <c r="T75" s="37"/>
      <c r="U75" s="37"/>
      <c r="V75" s="37"/>
      <c r="W75" s="37"/>
    </row>
    <row r="76" ht="39" customHeight="1" spans="1:23">
      <c r="A76" s="13"/>
      <c r="B76" s="125"/>
      <c r="C76" s="125" t="s">
        <v>270</v>
      </c>
      <c r="D76" s="60">
        <v>3.9</v>
      </c>
      <c r="E76" s="60">
        <v>0.48</v>
      </c>
      <c r="F76" s="60">
        <f t="shared" si="5"/>
        <v>4.38</v>
      </c>
      <c r="G76" s="60" t="s">
        <v>175</v>
      </c>
      <c r="H76" s="60" t="s">
        <v>176</v>
      </c>
      <c r="I76" s="60" t="s">
        <v>248</v>
      </c>
      <c r="J76" s="67">
        <v>144</v>
      </c>
      <c r="K76" s="13">
        <v>468</v>
      </c>
      <c r="L76" s="63">
        <v>0.24</v>
      </c>
      <c r="M76" s="128"/>
      <c r="N76" s="49">
        <f t="shared" si="6"/>
        <v>0</v>
      </c>
      <c r="O76" s="49">
        <f t="shared" si="7"/>
        <v>0</v>
      </c>
      <c r="P76" s="129"/>
      <c r="Q76" s="37"/>
      <c r="R76" s="37"/>
      <c r="S76" s="37"/>
      <c r="T76" s="37"/>
      <c r="U76" s="37"/>
      <c r="V76" s="37"/>
      <c r="W76" s="37"/>
    </row>
    <row r="77" ht="39" customHeight="1" spans="1:23">
      <c r="A77" s="13"/>
      <c r="B77" s="125"/>
      <c r="C77" s="125" t="s">
        <v>271</v>
      </c>
      <c r="D77" s="60">
        <v>3.3</v>
      </c>
      <c r="E77" s="60">
        <v>0.48</v>
      </c>
      <c r="F77" s="60">
        <f t="shared" si="5"/>
        <v>3.78</v>
      </c>
      <c r="G77" s="60" t="s">
        <v>175</v>
      </c>
      <c r="H77" s="60" t="s">
        <v>176</v>
      </c>
      <c r="I77" s="60" t="s">
        <v>248</v>
      </c>
      <c r="J77" s="67">
        <v>144</v>
      </c>
      <c r="K77" s="13">
        <v>468</v>
      </c>
      <c r="L77" s="63">
        <v>0.21</v>
      </c>
      <c r="M77" s="128"/>
      <c r="N77" s="49">
        <f t="shared" si="6"/>
        <v>0</v>
      </c>
      <c r="O77" s="49">
        <f t="shared" si="7"/>
        <v>0</v>
      </c>
      <c r="P77" s="129"/>
      <c r="Q77" s="37"/>
      <c r="R77" s="37"/>
      <c r="S77" s="37"/>
      <c r="T77" s="37"/>
      <c r="U77" s="37"/>
      <c r="V77" s="37"/>
      <c r="W77" s="37"/>
    </row>
    <row r="78" ht="39" customHeight="1" spans="1:23">
      <c r="A78" s="13"/>
      <c r="B78" s="125"/>
      <c r="C78" s="125" t="s">
        <v>272</v>
      </c>
      <c r="D78" s="60">
        <v>3.95</v>
      </c>
      <c r="E78" s="60">
        <v>0.48</v>
      </c>
      <c r="F78" s="60">
        <f t="shared" si="5"/>
        <v>4.43</v>
      </c>
      <c r="G78" s="60" t="s">
        <v>175</v>
      </c>
      <c r="H78" s="60" t="s">
        <v>176</v>
      </c>
      <c r="I78" s="60" t="s">
        <v>248</v>
      </c>
      <c r="J78" s="67">
        <v>144</v>
      </c>
      <c r="K78" s="13">
        <v>1949</v>
      </c>
      <c r="L78" s="63">
        <v>0.24</v>
      </c>
      <c r="M78" s="128"/>
      <c r="N78" s="49">
        <f t="shared" si="6"/>
        <v>0</v>
      </c>
      <c r="O78" s="49">
        <f t="shared" si="7"/>
        <v>0</v>
      </c>
      <c r="P78" s="129"/>
      <c r="Q78" s="37"/>
      <c r="R78" s="37"/>
      <c r="S78" s="37"/>
      <c r="T78" s="37"/>
      <c r="U78" s="37"/>
      <c r="V78" s="37"/>
      <c r="W78" s="37"/>
    </row>
    <row r="79" ht="39" customHeight="1" spans="1:23">
      <c r="A79" s="13"/>
      <c r="B79" s="125"/>
      <c r="C79" s="125" t="s">
        <v>273</v>
      </c>
      <c r="D79" s="60">
        <v>3.95</v>
      </c>
      <c r="E79" s="60">
        <v>0.48</v>
      </c>
      <c r="F79" s="60">
        <f t="shared" si="5"/>
        <v>4.43</v>
      </c>
      <c r="G79" s="60" t="s">
        <v>175</v>
      </c>
      <c r="H79" s="60" t="s">
        <v>176</v>
      </c>
      <c r="I79" s="60" t="s">
        <v>248</v>
      </c>
      <c r="J79" s="67">
        <v>144</v>
      </c>
      <c r="K79" s="13">
        <v>684</v>
      </c>
      <c r="L79" s="63">
        <v>0.24</v>
      </c>
      <c r="M79" s="128"/>
      <c r="N79" s="49">
        <f t="shared" si="6"/>
        <v>0</v>
      </c>
      <c r="O79" s="49">
        <f t="shared" si="7"/>
        <v>0</v>
      </c>
      <c r="P79" s="129"/>
      <c r="Q79" s="37"/>
      <c r="R79" s="37"/>
      <c r="S79" s="37"/>
      <c r="T79" s="37"/>
      <c r="U79" s="37"/>
      <c r="V79" s="37"/>
      <c r="W79" s="37"/>
    </row>
    <row r="80" ht="39" customHeight="1" spans="1:23">
      <c r="A80" s="13"/>
      <c r="B80" s="125"/>
      <c r="C80" s="125" t="s">
        <v>274</v>
      </c>
      <c r="D80" s="60">
        <v>3.95</v>
      </c>
      <c r="E80" s="60">
        <v>0.48</v>
      </c>
      <c r="F80" s="60">
        <f t="shared" si="5"/>
        <v>4.43</v>
      </c>
      <c r="G80" s="60" t="s">
        <v>175</v>
      </c>
      <c r="H80" s="60" t="s">
        <v>176</v>
      </c>
      <c r="I80" s="60" t="s">
        <v>248</v>
      </c>
      <c r="J80" s="67">
        <v>144</v>
      </c>
      <c r="K80" s="13">
        <v>468</v>
      </c>
      <c r="L80" s="63">
        <v>0.24</v>
      </c>
      <c r="M80" s="128"/>
      <c r="N80" s="49">
        <f t="shared" si="6"/>
        <v>0</v>
      </c>
      <c r="O80" s="49">
        <f t="shared" si="7"/>
        <v>0</v>
      </c>
      <c r="P80" s="129"/>
      <c r="Q80" s="37"/>
      <c r="R80" s="37"/>
      <c r="S80" s="37"/>
      <c r="T80" s="37"/>
      <c r="U80" s="37"/>
      <c r="V80" s="37"/>
      <c r="W80" s="37"/>
    </row>
    <row r="81" ht="39" customHeight="1" spans="1:23">
      <c r="A81" s="13"/>
      <c r="B81" s="125"/>
      <c r="C81" s="125" t="s">
        <v>275</v>
      </c>
      <c r="D81" s="60">
        <v>3.95</v>
      </c>
      <c r="E81" s="60">
        <v>0.48</v>
      </c>
      <c r="F81" s="60">
        <f t="shared" si="5"/>
        <v>4.43</v>
      </c>
      <c r="G81" s="60" t="s">
        <v>175</v>
      </c>
      <c r="H81" s="60" t="s">
        <v>176</v>
      </c>
      <c r="I81" s="60" t="s">
        <v>248</v>
      </c>
      <c r="J81" s="67">
        <v>144</v>
      </c>
      <c r="K81" s="13">
        <v>468</v>
      </c>
      <c r="L81" s="63">
        <v>0.24</v>
      </c>
      <c r="M81" s="128"/>
      <c r="N81" s="49">
        <f t="shared" si="6"/>
        <v>0</v>
      </c>
      <c r="O81" s="49">
        <f t="shared" si="7"/>
        <v>0</v>
      </c>
      <c r="P81" s="129"/>
      <c r="Q81" s="37"/>
      <c r="R81" s="37"/>
      <c r="S81" s="37"/>
      <c r="T81" s="37"/>
      <c r="U81" s="37"/>
      <c r="V81" s="37"/>
      <c r="W81" s="37"/>
    </row>
    <row r="82" ht="39" customHeight="1" spans="1:23">
      <c r="A82" s="13"/>
      <c r="B82" s="125"/>
      <c r="C82" s="125" t="s">
        <v>276</v>
      </c>
      <c r="D82" s="60">
        <v>3.75</v>
      </c>
      <c r="E82" s="60">
        <v>0.48</v>
      </c>
      <c r="F82" s="60">
        <f t="shared" si="5"/>
        <v>4.23</v>
      </c>
      <c r="G82" s="60" t="s">
        <v>175</v>
      </c>
      <c r="H82" s="60" t="s">
        <v>176</v>
      </c>
      <c r="I82" s="60" t="s">
        <v>248</v>
      </c>
      <c r="J82" s="67">
        <v>144</v>
      </c>
      <c r="K82" s="13">
        <v>468</v>
      </c>
      <c r="L82" s="63">
        <v>0.23</v>
      </c>
      <c r="M82" s="128"/>
      <c r="N82" s="49">
        <f t="shared" si="6"/>
        <v>0</v>
      </c>
      <c r="O82" s="49">
        <f t="shared" si="7"/>
        <v>0</v>
      </c>
      <c r="P82" s="129"/>
      <c r="Q82" s="37"/>
      <c r="R82" s="37"/>
      <c r="S82" s="37"/>
      <c r="T82" s="37"/>
      <c r="U82" s="37"/>
      <c r="V82" s="37"/>
      <c r="W82" s="37"/>
    </row>
    <row r="83" ht="39" customHeight="1" spans="1:23">
      <c r="A83" s="13"/>
      <c r="B83" s="125"/>
      <c r="C83" s="125" t="s">
        <v>277</v>
      </c>
      <c r="D83" s="60">
        <v>3.7</v>
      </c>
      <c r="E83" s="60">
        <v>0.48</v>
      </c>
      <c r="F83" s="60">
        <f t="shared" si="5"/>
        <v>4.18</v>
      </c>
      <c r="G83" s="60" t="s">
        <v>175</v>
      </c>
      <c r="H83" s="60" t="s">
        <v>176</v>
      </c>
      <c r="I83" s="60" t="s">
        <v>248</v>
      </c>
      <c r="J83" s="67">
        <v>144</v>
      </c>
      <c r="K83" s="13">
        <v>468</v>
      </c>
      <c r="L83" s="63">
        <v>0.23</v>
      </c>
      <c r="M83" s="128"/>
      <c r="N83" s="49">
        <f t="shared" si="6"/>
        <v>0</v>
      </c>
      <c r="O83" s="49">
        <f t="shared" si="7"/>
        <v>0</v>
      </c>
      <c r="P83" s="129"/>
      <c r="Q83" s="37"/>
      <c r="R83" s="37"/>
      <c r="S83" s="37"/>
      <c r="T83" s="37"/>
      <c r="U83" s="37"/>
      <c r="V83" s="37"/>
      <c r="W83" s="37"/>
    </row>
    <row r="84" ht="39" customHeight="1" spans="1:23">
      <c r="A84" s="13"/>
      <c r="B84" s="125"/>
      <c r="C84" s="125" t="s">
        <v>278</v>
      </c>
      <c r="D84" s="60">
        <v>4.65</v>
      </c>
      <c r="E84" s="60">
        <v>0.48</v>
      </c>
      <c r="F84" s="60">
        <f t="shared" si="5"/>
        <v>5.13</v>
      </c>
      <c r="G84" s="60" t="s">
        <v>175</v>
      </c>
      <c r="H84" s="60" t="s">
        <v>176</v>
      </c>
      <c r="I84" s="60" t="s">
        <v>248</v>
      </c>
      <c r="J84" s="67">
        <v>144</v>
      </c>
      <c r="K84" s="13">
        <v>468</v>
      </c>
      <c r="L84" s="63">
        <v>0.26</v>
      </c>
      <c r="M84" s="128"/>
      <c r="N84" s="49">
        <f t="shared" si="6"/>
        <v>0</v>
      </c>
      <c r="O84" s="49">
        <f t="shared" si="7"/>
        <v>0</v>
      </c>
      <c r="P84" s="129"/>
      <c r="Q84" s="37"/>
      <c r="R84" s="37"/>
      <c r="S84" s="37"/>
      <c r="T84" s="37"/>
      <c r="U84" s="37"/>
      <c r="V84" s="37"/>
      <c r="W84" s="37"/>
    </row>
    <row r="85" ht="39" customHeight="1" spans="1:23">
      <c r="A85" s="13"/>
      <c r="B85" s="125"/>
      <c r="C85" s="125" t="s">
        <v>279</v>
      </c>
      <c r="D85" s="60">
        <v>4.8</v>
      </c>
      <c r="E85" s="60">
        <v>0.48</v>
      </c>
      <c r="F85" s="60">
        <f t="shared" si="5"/>
        <v>5.28</v>
      </c>
      <c r="G85" s="60" t="s">
        <v>175</v>
      </c>
      <c r="H85" s="60" t="s">
        <v>176</v>
      </c>
      <c r="I85" s="60" t="s">
        <v>248</v>
      </c>
      <c r="J85" s="67">
        <v>144</v>
      </c>
      <c r="K85" s="13">
        <v>468</v>
      </c>
      <c r="L85" s="63">
        <v>0.26</v>
      </c>
      <c r="M85" s="128"/>
      <c r="N85" s="49">
        <f t="shared" si="6"/>
        <v>0</v>
      </c>
      <c r="O85" s="49">
        <f t="shared" si="7"/>
        <v>0</v>
      </c>
      <c r="P85" s="129"/>
      <c r="Q85" s="37"/>
      <c r="R85" s="37"/>
      <c r="S85" s="37"/>
      <c r="T85" s="37"/>
      <c r="U85" s="37"/>
      <c r="V85" s="37"/>
      <c r="W85" s="37"/>
    </row>
    <row r="86" ht="39" customHeight="1" spans="1:23">
      <c r="A86" s="13"/>
      <c r="B86" s="125"/>
      <c r="C86" s="125" t="s">
        <v>280</v>
      </c>
      <c r="D86" s="60">
        <v>3.45</v>
      </c>
      <c r="E86" s="60">
        <v>0.48</v>
      </c>
      <c r="F86" s="60">
        <f t="shared" si="5"/>
        <v>3.93</v>
      </c>
      <c r="G86" s="60" t="s">
        <v>175</v>
      </c>
      <c r="H86" s="60" t="s">
        <v>176</v>
      </c>
      <c r="I86" s="60" t="s">
        <v>248</v>
      </c>
      <c r="J86" s="67">
        <v>192</v>
      </c>
      <c r="K86" s="13">
        <v>468</v>
      </c>
      <c r="L86" s="63">
        <v>0.21</v>
      </c>
      <c r="M86" s="128"/>
      <c r="N86" s="49">
        <f t="shared" si="6"/>
        <v>0</v>
      </c>
      <c r="O86" s="49">
        <f t="shared" si="7"/>
        <v>0</v>
      </c>
      <c r="P86" s="129"/>
      <c r="Q86" s="37"/>
      <c r="R86" s="37"/>
      <c r="S86" s="37"/>
      <c r="T86" s="37"/>
      <c r="U86" s="37"/>
      <c r="V86" s="37"/>
      <c r="W86" s="37"/>
    </row>
    <row r="87" ht="39" customHeight="1" spans="1:23">
      <c r="A87" s="13"/>
      <c r="B87" s="125"/>
      <c r="C87" s="125" t="s">
        <v>281</v>
      </c>
      <c r="D87" s="60">
        <v>3.45</v>
      </c>
      <c r="E87" s="60">
        <v>0.48</v>
      </c>
      <c r="F87" s="60">
        <f t="shared" si="5"/>
        <v>3.93</v>
      </c>
      <c r="G87" s="60" t="s">
        <v>175</v>
      </c>
      <c r="H87" s="60" t="s">
        <v>176</v>
      </c>
      <c r="I87" s="60" t="s">
        <v>248</v>
      </c>
      <c r="J87" s="67">
        <v>192</v>
      </c>
      <c r="K87" s="13">
        <v>468</v>
      </c>
      <c r="L87" s="63">
        <v>0.21</v>
      </c>
      <c r="M87" s="128"/>
      <c r="N87" s="49">
        <f t="shared" si="6"/>
        <v>0</v>
      </c>
      <c r="O87" s="49">
        <f t="shared" si="7"/>
        <v>0</v>
      </c>
      <c r="P87" s="129"/>
      <c r="Q87" s="37"/>
      <c r="R87" s="37"/>
      <c r="S87" s="37"/>
      <c r="T87" s="37"/>
      <c r="U87" s="37"/>
      <c r="V87" s="37"/>
      <c r="W87" s="37"/>
    </row>
    <row r="88" ht="39" customHeight="1" spans="1:23">
      <c r="A88" s="13"/>
      <c r="B88" s="125"/>
      <c r="C88" s="125" t="s">
        <v>282</v>
      </c>
      <c r="D88" s="60">
        <v>2.4</v>
      </c>
      <c r="E88" s="60">
        <v>0.48</v>
      </c>
      <c r="F88" s="60">
        <f t="shared" si="5"/>
        <v>2.88</v>
      </c>
      <c r="G88" s="60" t="s">
        <v>175</v>
      </c>
      <c r="H88" s="60" t="s">
        <v>176</v>
      </c>
      <c r="I88" s="60" t="s">
        <v>248</v>
      </c>
      <c r="J88" s="67">
        <v>192</v>
      </c>
      <c r="K88" s="13">
        <v>468</v>
      </c>
      <c r="L88" s="63">
        <v>0.16</v>
      </c>
      <c r="M88" s="128"/>
      <c r="N88" s="49">
        <f t="shared" si="6"/>
        <v>0</v>
      </c>
      <c r="O88" s="49">
        <f t="shared" si="7"/>
        <v>0</v>
      </c>
      <c r="P88" s="129"/>
      <c r="Q88" s="37"/>
      <c r="R88" s="37"/>
      <c r="S88" s="37"/>
      <c r="T88" s="37"/>
      <c r="U88" s="37"/>
      <c r="V88" s="37"/>
      <c r="W88" s="37"/>
    </row>
    <row r="89" ht="39" customHeight="1" spans="1:23">
      <c r="A89" s="13"/>
      <c r="B89" s="125"/>
      <c r="C89" s="125" t="s">
        <v>283</v>
      </c>
      <c r="D89" s="60">
        <v>2.35</v>
      </c>
      <c r="E89" s="60">
        <v>0.48</v>
      </c>
      <c r="F89" s="60">
        <f t="shared" si="5"/>
        <v>2.83</v>
      </c>
      <c r="G89" s="60" t="s">
        <v>175</v>
      </c>
      <c r="H89" s="60" t="s">
        <v>176</v>
      </c>
      <c r="I89" s="60" t="s">
        <v>248</v>
      </c>
      <c r="J89" s="67">
        <v>192</v>
      </c>
      <c r="K89" s="13">
        <v>468</v>
      </c>
      <c r="L89" s="63">
        <v>0.15</v>
      </c>
      <c r="M89" s="128"/>
      <c r="N89" s="49">
        <f t="shared" si="6"/>
        <v>0</v>
      </c>
      <c r="O89" s="49">
        <f t="shared" si="7"/>
        <v>0</v>
      </c>
      <c r="P89" s="129"/>
      <c r="Q89" s="37"/>
      <c r="R89" s="37"/>
      <c r="S89" s="37"/>
      <c r="T89" s="37"/>
      <c r="U89" s="37"/>
      <c r="V89" s="37"/>
      <c r="W89" s="37"/>
    </row>
    <row r="90" ht="39" customHeight="1" spans="1:23">
      <c r="A90" s="13"/>
      <c r="B90" s="125"/>
      <c r="C90" s="125" t="s">
        <v>284</v>
      </c>
      <c r="D90" s="60">
        <v>2.4</v>
      </c>
      <c r="E90" s="60">
        <v>0.48</v>
      </c>
      <c r="F90" s="60">
        <f t="shared" si="5"/>
        <v>2.88</v>
      </c>
      <c r="G90" s="60" t="s">
        <v>175</v>
      </c>
      <c r="H90" s="60" t="s">
        <v>176</v>
      </c>
      <c r="I90" s="60" t="s">
        <v>248</v>
      </c>
      <c r="J90" s="67">
        <v>192</v>
      </c>
      <c r="K90" s="13">
        <v>291</v>
      </c>
      <c r="L90" s="63">
        <v>0.16</v>
      </c>
      <c r="M90" s="128"/>
      <c r="N90" s="49">
        <f t="shared" si="6"/>
        <v>0</v>
      </c>
      <c r="O90" s="49">
        <f t="shared" si="7"/>
        <v>0</v>
      </c>
      <c r="P90" s="129"/>
      <c r="Q90" s="37"/>
      <c r="R90" s="37"/>
      <c r="S90" s="37"/>
      <c r="T90" s="37"/>
      <c r="U90" s="37"/>
      <c r="V90" s="37"/>
      <c r="W90" s="37"/>
    </row>
    <row r="91" ht="39" customHeight="1" spans="1:23">
      <c r="A91" s="13"/>
      <c r="B91" s="125"/>
      <c r="C91" s="125" t="s">
        <v>285</v>
      </c>
      <c r="D91" s="60">
        <v>3.45</v>
      </c>
      <c r="E91" s="60">
        <v>0.48</v>
      </c>
      <c r="F91" s="60">
        <f t="shared" si="5"/>
        <v>3.93</v>
      </c>
      <c r="G91" s="60" t="s">
        <v>175</v>
      </c>
      <c r="H91" s="60" t="s">
        <v>176</v>
      </c>
      <c r="I91" s="60" t="s">
        <v>248</v>
      </c>
      <c r="J91" s="67">
        <v>192</v>
      </c>
      <c r="K91" s="13">
        <v>468</v>
      </c>
      <c r="L91" s="63">
        <v>0.21</v>
      </c>
      <c r="M91" s="128"/>
      <c r="N91" s="49">
        <f t="shared" si="6"/>
        <v>0</v>
      </c>
      <c r="O91" s="49">
        <f t="shared" si="7"/>
        <v>0</v>
      </c>
      <c r="P91" s="129"/>
      <c r="Q91" s="37"/>
      <c r="R91" s="37"/>
      <c r="S91" s="37"/>
      <c r="T91" s="37"/>
      <c r="U91" s="37"/>
      <c r="V91" s="37"/>
      <c r="W91" s="37"/>
    </row>
    <row r="92" ht="39" customHeight="1" spans="1:23">
      <c r="A92" s="13"/>
      <c r="B92" s="125"/>
      <c r="C92" s="125" t="s">
        <v>286</v>
      </c>
      <c r="D92" s="60">
        <v>2.3</v>
      </c>
      <c r="E92" s="60">
        <v>0.48</v>
      </c>
      <c r="F92" s="60">
        <f t="shared" si="5"/>
        <v>2.78</v>
      </c>
      <c r="G92" s="60" t="s">
        <v>175</v>
      </c>
      <c r="H92" s="60" t="s">
        <v>176</v>
      </c>
      <c r="I92" s="60" t="s">
        <v>248</v>
      </c>
      <c r="J92" s="67">
        <v>192</v>
      </c>
      <c r="K92" s="13">
        <v>468</v>
      </c>
      <c r="L92" s="63">
        <v>0.14</v>
      </c>
      <c r="M92" s="128"/>
      <c r="N92" s="49">
        <f t="shared" si="6"/>
        <v>0</v>
      </c>
      <c r="O92" s="49">
        <f t="shared" si="7"/>
        <v>0</v>
      </c>
      <c r="P92" s="129"/>
      <c r="Q92" s="37"/>
      <c r="R92" s="37"/>
      <c r="S92" s="37"/>
      <c r="T92" s="37"/>
      <c r="U92" s="37"/>
      <c r="V92" s="37"/>
      <c r="W92" s="37"/>
    </row>
    <row r="93" ht="39" customHeight="1" spans="1:23">
      <c r="A93" s="13"/>
      <c r="B93" s="125"/>
      <c r="C93" s="125" t="s">
        <v>287</v>
      </c>
      <c r="D93" s="60">
        <v>2.3</v>
      </c>
      <c r="E93" s="60">
        <v>0.48</v>
      </c>
      <c r="F93" s="60">
        <f t="shared" si="5"/>
        <v>2.78</v>
      </c>
      <c r="G93" s="60" t="s">
        <v>175</v>
      </c>
      <c r="H93" s="60" t="s">
        <v>176</v>
      </c>
      <c r="I93" s="60" t="s">
        <v>248</v>
      </c>
      <c r="J93" s="67">
        <v>192</v>
      </c>
      <c r="K93" s="13">
        <v>468</v>
      </c>
      <c r="L93" s="63">
        <v>0.14</v>
      </c>
      <c r="M93" s="128"/>
      <c r="N93" s="49">
        <f t="shared" si="6"/>
        <v>0</v>
      </c>
      <c r="O93" s="49">
        <f t="shared" si="7"/>
        <v>0</v>
      </c>
      <c r="P93" s="129"/>
      <c r="Q93" s="37"/>
      <c r="R93" s="37"/>
      <c r="S93" s="37"/>
      <c r="T93" s="37"/>
      <c r="U93" s="37"/>
      <c r="V93" s="37"/>
      <c r="W93" s="37"/>
    </row>
    <row r="94" ht="39" customHeight="1" spans="1:23">
      <c r="A94" s="13"/>
      <c r="B94" s="125"/>
      <c r="C94" s="125" t="s">
        <v>288</v>
      </c>
      <c r="D94" s="130">
        <v>2</v>
      </c>
      <c r="E94" s="60">
        <v>0.48</v>
      </c>
      <c r="F94" s="60">
        <f t="shared" si="5"/>
        <v>2.48</v>
      </c>
      <c r="G94" s="60" t="s">
        <v>175</v>
      </c>
      <c r="H94" s="60" t="s">
        <v>176</v>
      </c>
      <c r="I94" s="60" t="s">
        <v>248</v>
      </c>
      <c r="J94" s="67">
        <v>192</v>
      </c>
      <c r="K94" s="13">
        <v>468</v>
      </c>
      <c r="L94" s="63">
        <v>0.12</v>
      </c>
      <c r="M94" s="128"/>
      <c r="N94" s="49">
        <f t="shared" si="6"/>
        <v>0</v>
      </c>
      <c r="O94" s="49">
        <f t="shared" si="7"/>
        <v>0</v>
      </c>
      <c r="P94" s="129"/>
      <c r="Q94" s="37"/>
      <c r="R94" s="37"/>
      <c r="S94" s="37"/>
      <c r="T94" s="37"/>
      <c r="U94" s="37"/>
      <c r="V94" s="37"/>
      <c r="W94" s="37"/>
    </row>
    <row r="95" ht="39" customHeight="1" spans="1:23">
      <c r="A95" s="13"/>
      <c r="B95" s="125"/>
      <c r="C95" s="125" t="s">
        <v>289</v>
      </c>
      <c r="D95" s="130">
        <v>3.31</v>
      </c>
      <c r="E95" s="60">
        <v>0.48</v>
      </c>
      <c r="F95" s="60">
        <f t="shared" si="5"/>
        <v>3.79</v>
      </c>
      <c r="G95" s="60" t="s">
        <v>175</v>
      </c>
      <c r="H95" s="60" t="s">
        <v>176</v>
      </c>
      <c r="I95" s="60" t="s">
        <v>248</v>
      </c>
      <c r="J95" s="67">
        <v>192</v>
      </c>
      <c r="K95" s="13">
        <v>468</v>
      </c>
      <c r="L95" s="63">
        <v>0.21</v>
      </c>
      <c r="M95" s="128"/>
      <c r="N95" s="49">
        <f t="shared" si="6"/>
        <v>0</v>
      </c>
      <c r="O95" s="49">
        <f t="shared" si="7"/>
        <v>0</v>
      </c>
      <c r="P95" s="129"/>
      <c r="Q95" s="37"/>
      <c r="R95" s="37"/>
      <c r="S95" s="37"/>
      <c r="T95" s="37"/>
      <c r="U95" s="37"/>
      <c r="V95" s="37"/>
      <c r="W95" s="37"/>
    </row>
    <row r="96" ht="39" customHeight="1" spans="1:23">
      <c r="A96" s="13"/>
      <c r="B96" s="125"/>
      <c r="C96" s="125" t="s">
        <v>290</v>
      </c>
      <c r="D96" s="130">
        <v>2.9</v>
      </c>
      <c r="E96" s="60">
        <v>0.48</v>
      </c>
      <c r="F96" s="60">
        <f t="shared" si="5"/>
        <v>3.38</v>
      </c>
      <c r="G96" s="60" t="s">
        <v>175</v>
      </c>
      <c r="H96" s="60" t="s">
        <v>176</v>
      </c>
      <c r="I96" s="60" t="s">
        <v>248</v>
      </c>
      <c r="J96" s="67">
        <v>192</v>
      </c>
      <c r="K96" s="13">
        <v>468</v>
      </c>
      <c r="L96" s="63">
        <v>0.17</v>
      </c>
      <c r="M96" s="128"/>
      <c r="N96" s="49">
        <f t="shared" si="6"/>
        <v>0</v>
      </c>
      <c r="O96" s="49">
        <f t="shared" si="7"/>
        <v>0</v>
      </c>
      <c r="P96" s="129"/>
      <c r="Q96" s="37"/>
      <c r="R96" s="37"/>
      <c r="S96" s="37"/>
      <c r="T96" s="37"/>
      <c r="U96" s="37"/>
      <c r="V96" s="37"/>
      <c r="W96" s="37"/>
    </row>
    <row r="97" ht="39" customHeight="1" spans="1:23">
      <c r="A97" s="13"/>
      <c r="B97" s="125"/>
      <c r="C97" s="125" t="s">
        <v>291</v>
      </c>
      <c r="D97" s="130">
        <v>2.93</v>
      </c>
      <c r="E97" s="60">
        <v>0.48</v>
      </c>
      <c r="F97" s="60">
        <f t="shared" si="5"/>
        <v>3.41</v>
      </c>
      <c r="G97" s="60" t="s">
        <v>175</v>
      </c>
      <c r="H97" s="60" t="s">
        <v>176</v>
      </c>
      <c r="I97" s="60" t="s">
        <v>248</v>
      </c>
      <c r="J97" s="67">
        <v>192</v>
      </c>
      <c r="K97" s="13">
        <v>468</v>
      </c>
      <c r="L97" s="63">
        <v>0.17</v>
      </c>
      <c r="M97" s="128"/>
      <c r="N97" s="49">
        <f t="shared" si="6"/>
        <v>0</v>
      </c>
      <c r="O97" s="49">
        <f t="shared" si="7"/>
        <v>0</v>
      </c>
      <c r="P97" s="129"/>
      <c r="Q97" s="37"/>
      <c r="R97" s="37"/>
      <c r="S97" s="37"/>
      <c r="T97" s="37"/>
      <c r="U97" s="37"/>
      <c r="V97" s="37"/>
      <c r="W97" s="37"/>
    </row>
    <row r="98" ht="39" customHeight="1" spans="1:23">
      <c r="A98" s="13"/>
      <c r="B98" s="125"/>
      <c r="C98" s="125" t="s">
        <v>292</v>
      </c>
      <c r="D98" s="130">
        <v>3.79</v>
      </c>
      <c r="E98" s="60">
        <v>0.48</v>
      </c>
      <c r="F98" s="60">
        <f t="shared" si="5"/>
        <v>4.27</v>
      </c>
      <c r="G98" s="60" t="s">
        <v>175</v>
      </c>
      <c r="H98" s="60" t="s">
        <v>176</v>
      </c>
      <c r="I98" s="60" t="s">
        <v>248</v>
      </c>
      <c r="J98" s="67">
        <v>192</v>
      </c>
      <c r="K98" s="13">
        <v>468</v>
      </c>
      <c r="L98" s="63">
        <v>0.21</v>
      </c>
      <c r="M98" s="128"/>
      <c r="N98" s="49">
        <f t="shared" si="6"/>
        <v>0</v>
      </c>
      <c r="O98" s="49">
        <f t="shared" si="7"/>
        <v>0</v>
      </c>
      <c r="P98" s="129"/>
      <c r="Q98" s="37"/>
      <c r="R98" s="37"/>
      <c r="S98" s="37"/>
      <c r="T98" s="37"/>
      <c r="U98" s="37"/>
      <c r="V98" s="37"/>
      <c r="W98" s="37"/>
    </row>
    <row r="99" ht="39" customHeight="1" spans="1:23">
      <c r="A99" s="13"/>
      <c r="B99" s="125"/>
      <c r="C99" s="125" t="s">
        <v>293</v>
      </c>
      <c r="D99" s="60">
        <v>3.81</v>
      </c>
      <c r="E99" s="60">
        <v>0.5</v>
      </c>
      <c r="F99" s="60">
        <f t="shared" si="5"/>
        <v>4.31</v>
      </c>
      <c r="G99" s="60" t="s">
        <v>175</v>
      </c>
      <c r="H99" s="60" t="s">
        <v>176</v>
      </c>
      <c r="I99" s="60" t="s">
        <v>248</v>
      </c>
      <c r="J99" s="67">
        <v>192</v>
      </c>
      <c r="K99" s="13">
        <v>468</v>
      </c>
      <c r="L99" s="63">
        <v>0.21</v>
      </c>
      <c r="M99" s="128"/>
      <c r="N99" s="49">
        <f t="shared" si="6"/>
        <v>0</v>
      </c>
      <c r="O99" s="49">
        <f t="shared" si="7"/>
        <v>0</v>
      </c>
      <c r="P99" s="129"/>
      <c r="Q99" s="37"/>
      <c r="R99" s="37"/>
      <c r="S99" s="37"/>
      <c r="T99" s="37"/>
      <c r="U99" s="37"/>
      <c r="V99" s="37"/>
      <c r="W99" s="37"/>
    </row>
    <row r="100" ht="39" customHeight="1" spans="1:23">
      <c r="A100" s="13"/>
      <c r="B100" s="125"/>
      <c r="C100" s="125" t="s">
        <v>294</v>
      </c>
      <c r="D100" s="60">
        <v>3</v>
      </c>
      <c r="E100" s="60">
        <v>0.5</v>
      </c>
      <c r="F100" s="60">
        <f t="shared" si="5"/>
        <v>3.5</v>
      </c>
      <c r="G100" s="60" t="s">
        <v>175</v>
      </c>
      <c r="H100" s="60" t="s">
        <v>176</v>
      </c>
      <c r="I100" s="60" t="s">
        <v>248</v>
      </c>
      <c r="J100" s="67">
        <v>192</v>
      </c>
      <c r="K100" s="13">
        <v>468</v>
      </c>
      <c r="L100" s="63">
        <v>0.19</v>
      </c>
      <c r="M100" s="128"/>
      <c r="N100" s="49">
        <f t="shared" ref="N100:N131" si="8">IF(ROUND(M100,2)&gt;L100,"",ROUND(M100,2))</f>
        <v>0</v>
      </c>
      <c r="O100" s="49">
        <f t="shared" ref="O100:O131" si="9">N100*K100</f>
        <v>0</v>
      </c>
      <c r="P100" s="129"/>
      <c r="Q100" s="37"/>
      <c r="R100" s="37"/>
      <c r="S100" s="37"/>
      <c r="T100" s="37"/>
      <c r="U100" s="37"/>
      <c r="V100" s="37"/>
      <c r="W100" s="37"/>
    </row>
    <row r="101" ht="39" customHeight="1" spans="1:23">
      <c r="A101" s="13"/>
      <c r="B101" s="125"/>
      <c r="C101" s="125" t="s">
        <v>295</v>
      </c>
      <c r="D101" s="60">
        <v>2.7</v>
      </c>
      <c r="E101" s="60">
        <v>0.5</v>
      </c>
      <c r="F101" s="60">
        <f t="shared" si="5"/>
        <v>3.2</v>
      </c>
      <c r="G101" s="60" t="s">
        <v>175</v>
      </c>
      <c r="H101" s="60" t="s">
        <v>176</v>
      </c>
      <c r="I101" s="60" t="s">
        <v>248</v>
      </c>
      <c r="J101" s="67">
        <v>192</v>
      </c>
      <c r="K101" s="13">
        <v>468</v>
      </c>
      <c r="L101" s="63">
        <v>0.17</v>
      </c>
      <c r="M101" s="128"/>
      <c r="N101" s="49">
        <f t="shared" si="8"/>
        <v>0</v>
      </c>
      <c r="O101" s="49">
        <f t="shared" si="9"/>
        <v>0</v>
      </c>
      <c r="P101" s="129"/>
      <c r="Q101" s="37"/>
      <c r="R101" s="37"/>
      <c r="S101" s="37"/>
      <c r="T101" s="37"/>
      <c r="U101" s="37"/>
      <c r="V101" s="37"/>
      <c r="W101" s="37"/>
    </row>
    <row r="102" ht="39" customHeight="1" spans="1:23">
      <c r="A102" s="13"/>
      <c r="B102" s="125"/>
      <c r="C102" s="125" t="s">
        <v>296</v>
      </c>
      <c r="D102" s="60">
        <v>4</v>
      </c>
      <c r="E102" s="60">
        <v>0.5</v>
      </c>
      <c r="F102" s="60">
        <f t="shared" si="5"/>
        <v>4.5</v>
      </c>
      <c r="G102" s="60" t="s">
        <v>175</v>
      </c>
      <c r="H102" s="60" t="s">
        <v>176</v>
      </c>
      <c r="I102" s="60" t="s">
        <v>248</v>
      </c>
      <c r="J102" s="67">
        <v>192</v>
      </c>
      <c r="K102" s="13">
        <v>468</v>
      </c>
      <c r="L102" s="63">
        <v>0.25</v>
      </c>
      <c r="M102" s="128"/>
      <c r="N102" s="49">
        <f t="shared" si="8"/>
        <v>0</v>
      </c>
      <c r="O102" s="49">
        <f t="shared" si="9"/>
        <v>0</v>
      </c>
      <c r="P102" s="129"/>
      <c r="Q102" s="37"/>
      <c r="R102" s="37"/>
      <c r="S102" s="37"/>
      <c r="T102" s="37"/>
      <c r="U102" s="37"/>
      <c r="V102" s="37"/>
      <c r="W102" s="37"/>
    </row>
    <row r="103" ht="39" customHeight="1" spans="1:23">
      <c r="A103" s="13"/>
      <c r="B103" s="125"/>
      <c r="C103" s="125" t="s">
        <v>297</v>
      </c>
      <c r="D103" s="60">
        <v>3.45</v>
      </c>
      <c r="E103" s="60">
        <v>0.5</v>
      </c>
      <c r="F103" s="60">
        <f t="shared" si="5"/>
        <v>3.95</v>
      </c>
      <c r="G103" s="60" t="s">
        <v>175</v>
      </c>
      <c r="H103" s="60" t="s">
        <v>176</v>
      </c>
      <c r="I103" s="60" t="s">
        <v>248</v>
      </c>
      <c r="J103" s="67">
        <v>192</v>
      </c>
      <c r="K103" s="13">
        <v>468</v>
      </c>
      <c r="L103" s="63">
        <v>0.22</v>
      </c>
      <c r="M103" s="128"/>
      <c r="N103" s="49">
        <f t="shared" si="8"/>
        <v>0</v>
      </c>
      <c r="O103" s="49">
        <f t="shared" si="9"/>
        <v>0</v>
      </c>
      <c r="P103" s="129"/>
      <c r="Q103" s="37"/>
      <c r="R103" s="37"/>
      <c r="S103" s="37"/>
      <c r="T103" s="37"/>
      <c r="U103" s="37"/>
      <c r="V103" s="37"/>
      <c r="W103" s="37"/>
    </row>
    <row r="104" ht="39" customHeight="1" spans="1:23">
      <c r="A104" s="13"/>
      <c r="B104" s="125"/>
      <c r="C104" s="125" t="s">
        <v>298</v>
      </c>
      <c r="D104" s="60">
        <v>3.45</v>
      </c>
      <c r="E104" s="60">
        <v>0.5</v>
      </c>
      <c r="F104" s="60">
        <f t="shared" si="5"/>
        <v>3.95</v>
      </c>
      <c r="G104" s="60" t="s">
        <v>175</v>
      </c>
      <c r="H104" s="60" t="s">
        <v>176</v>
      </c>
      <c r="I104" s="60" t="s">
        <v>248</v>
      </c>
      <c r="J104" s="67">
        <v>192</v>
      </c>
      <c r="K104" s="13">
        <v>468</v>
      </c>
      <c r="L104" s="63">
        <v>0.22</v>
      </c>
      <c r="M104" s="128"/>
      <c r="N104" s="49">
        <f t="shared" si="8"/>
        <v>0</v>
      </c>
      <c r="O104" s="49">
        <f t="shared" si="9"/>
        <v>0</v>
      </c>
      <c r="P104" s="129"/>
      <c r="Q104" s="37"/>
      <c r="R104" s="37"/>
      <c r="S104" s="37"/>
      <c r="T104" s="37"/>
      <c r="U104" s="37"/>
      <c r="V104" s="37"/>
      <c r="W104" s="37"/>
    </row>
    <row r="105" ht="39" customHeight="1" spans="1:23">
      <c r="A105" s="13"/>
      <c r="B105" s="125"/>
      <c r="C105" s="125" t="s">
        <v>299</v>
      </c>
      <c r="D105" s="60">
        <v>2.6</v>
      </c>
      <c r="E105" s="60">
        <v>0.5</v>
      </c>
      <c r="F105" s="60">
        <f t="shared" si="5"/>
        <v>3.1</v>
      </c>
      <c r="G105" s="60" t="s">
        <v>175</v>
      </c>
      <c r="H105" s="60" t="s">
        <v>176</v>
      </c>
      <c r="I105" s="60" t="s">
        <v>248</v>
      </c>
      <c r="J105" s="67">
        <v>192</v>
      </c>
      <c r="K105" s="13">
        <v>468</v>
      </c>
      <c r="L105" s="63">
        <v>0.17</v>
      </c>
      <c r="M105" s="128"/>
      <c r="N105" s="49">
        <f t="shared" si="8"/>
        <v>0</v>
      </c>
      <c r="O105" s="49">
        <f t="shared" si="9"/>
        <v>0</v>
      </c>
      <c r="P105" s="129"/>
      <c r="Q105" s="37"/>
      <c r="R105" s="37"/>
      <c r="S105" s="37"/>
      <c r="T105" s="37"/>
      <c r="U105" s="37"/>
      <c r="V105" s="37"/>
      <c r="W105" s="37"/>
    </row>
    <row r="106" ht="39" customHeight="1" spans="1:23">
      <c r="A106" s="13"/>
      <c r="B106" s="125"/>
      <c r="C106" s="125" t="s">
        <v>300</v>
      </c>
      <c r="D106" s="60">
        <v>2.6</v>
      </c>
      <c r="E106" s="60">
        <v>0.5</v>
      </c>
      <c r="F106" s="60">
        <f t="shared" si="5"/>
        <v>3.1</v>
      </c>
      <c r="G106" s="60" t="s">
        <v>175</v>
      </c>
      <c r="H106" s="60" t="s">
        <v>176</v>
      </c>
      <c r="I106" s="60" t="s">
        <v>248</v>
      </c>
      <c r="J106" s="67">
        <v>192</v>
      </c>
      <c r="K106" s="13">
        <v>468</v>
      </c>
      <c r="L106" s="63">
        <v>0.17</v>
      </c>
      <c r="M106" s="128"/>
      <c r="N106" s="49">
        <f t="shared" si="8"/>
        <v>0</v>
      </c>
      <c r="O106" s="49">
        <f t="shared" si="9"/>
        <v>0</v>
      </c>
      <c r="P106" s="129"/>
      <c r="Q106" s="37"/>
      <c r="R106" s="37"/>
      <c r="S106" s="37"/>
      <c r="T106" s="37"/>
      <c r="U106" s="37"/>
      <c r="V106" s="37"/>
      <c r="W106" s="37"/>
    </row>
    <row r="107" ht="39" customHeight="1" spans="1:23">
      <c r="A107" s="13"/>
      <c r="B107" s="125"/>
      <c r="C107" s="125" t="s">
        <v>301</v>
      </c>
      <c r="D107" s="60">
        <v>5</v>
      </c>
      <c r="E107" s="60">
        <v>0.5</v>
      </c>
      <c r="F107" s="60">
        <f t="shared" si="5"/>
        <v>5.5</v>
      </c>
      <c r="G107" s="60" t="s">
        <v>175</v>
      </c>
      <c r="H107" s="60" t="s">
        <v>176</v>
      </c>
      <c r="I107" s="60" t="s">
        <v>248</v>
      </c>
      <c r="J107" s="67">
        <v>192</v>
      </c>
      <c r="K107" s="13">
        <v>468</v>
      </c>
      <c r="L107" s="63">
        <v>0.3</v>
      </c>
      <c r="M107" s="128"/>
      <c r="N107" s="49">
        <f t="shared" si="8"/>
        <v>0</v>
      </c>
      <c r="O107" s="49">
        <f t="shared" si="9"/>
        <v>0</v>
      </c>
      <c r="P107" s="129"/>
      <c r="Q107" s="37"/>
      <c r="R107" s="37"/>
      <c r="S107" s="37"/>
      <c r="T107" s="37"/>
      <c r="U107" s="37"/>
      <c r="V107" s="37"/>
      <c r="W107" s="37"/>
    </row>
    <row r="108" ht="39" customHeight="1" spans="1:23">
      <c r="A108" s="13"/>
      <c r="B108" s="125"/>
      <c r="C108" s="125" t="s">
        <v>302</v>
      </c>
      <c r="D108" s="60">
        <v>5.26</v>
      </c>
      <c r="E108" s="60">
        <v>0.5</v>
      </c>
      <c r="F108" s="60">
        <f t="shared" si="5"/>
        <v>5.76</v>
      </c>
      <c r="G108" s="60" t="s">
        <v>175</v>
      </c>
      <c r="H108" s="60" t="s">
        <v>176</v>
      </c>
      <c r="I108" s="60" t="s">
        <v>248</v>
      </c>
      <c r="J108" s="67">
        <v>192</v>
      </c>
      <c r="K108" s="13">
        <v>468</v>
      </c>
      <c r="L108" s="63">
        <v>0.31</v>
      </c>
      <c r="M108" s="128"/>
      <c r="N108" s="49">
        <f t="shared" si="8"/>
        <v>0</v>
      </c>
      <c r="O108" s="49">
        <f t="shared" si="9"/>
        <v>0</v>
      </c>
      <c r="P108" s="129"/>
      <c r="Q108" s="37"/>
      <c r="R108" s="37"/>
      <c r="S108" s="37"/>
      <c r="T108" s="37"/>
      <c r="U108" s="37"/>
      <c r="V108" s="37"/>
      <c r="W108" s="37"/>
    </row>
    <row r="109" ht="39" customHeight="1" spans="1:23">
      <c r="A109" s="13"/>
      <c r="B109" s="125"/>
      <c r="C109" s="125" t="s">
        <v>303</v>
      </c>
      <c r="D109" s="60">
        <v>3.85</v>
      </c>
      <c r="E109" s="60">
        <v>1.18</v>
      </c>
      <c r="F109" s="60">
        <f t="shared" si="5"/>
        <v>5.03</v>
      </c>
      <c r="G109" s="60" t="s">
        <v>175</v>
      </c>
      <c r="H109" s="60" t="s">
        <v>176</v>
      </c>
      <c r="I109" s="60" t="s">
        <v>248</v>
      </c>
      <c r="J109" s="67">
        <v>192</v>
      </c>
      <c r="K109" s="13">
        <v>468</v>
      </c>
      <c r="L109" s="63">
        <v>0.24</v>
      </c>
      <c r="M109" s="128"/>
      <c r="N109" s="49">
        <f t="shared" si="8"/>
        <v>0</v>
      </c>
      <c r="O109" s="49">
        <f t="shared" si="9"/>
        <v>0</v>
      </c>
      <c r="P109" s="129"/>
      <c r="Q109" s="37"/>
      <c r="R109" s="37"/>
      <c r="S109" s="37"/>
      <c r="T109" s="37"/>
      <c r="U109" s="37"/>
      <c r="V109" s="37"/>
      <c r="W109" s="37"/>
    </row>
    <row r="110" ht="39" customHeight="1" spans="1:23">
      <c r="A110" s="13"/>
      <c r="B110" s="125"/>
      <c r="C110" s="125" t="s">
        <v>304</v>
      </c>
      <c r="D110" s="60">
        <v>3.85</v>
      </c>
      <c r="E110" s="60">
        <v>1.18</v>
      </c>
      <c r="F110" s="60">
        <f t="shared" si="5"/>
        <v>5.03</v>
      </c>
      <c r="G110" s="60" t="s">
        <v>175</v>
      </c>
      <c r="H110" s="60" t="s">
        <v>176</v>
      </c>
      <c r="I110" s="60" t="s">
        <v>248</v>
      </c>
      <c r="J110" s="67">
        <v>192</v>
      </c>
      <c r="K110" s="13">
        <v>159</v>
      </c>
      <c r="L110" s="63">
        <v>0.24</v>
      </c>
      <c r="M110" s="128"/>
      <c r="N110" s="49">
        <f t="shared" si="8"/>
        <v>0</v>
      </c>
      <c r="O110" s="49">
        <f t="shared" si="9"/>
        <v>0</v>
      </c>
      <c r="P110" s="129"/>
      <c r="Q110" s="37"/>
      <c r="R110" s="37"/>
      <c r="S110" s="37"/>
      <c r="T110" s="37"/>
      <c r="U110" s="37"/>
      <c r="V110" s="37"/>
      <c r="W110" s="37"/>
    </row>
    <row r="111" ht="39" customHeight="1" spans="1:23">
      <c r="A111" s="13"/>
      <c r="B111" s="125"/>
      <c r="C111" s="125" t="s">
        <v>305</v>
      </c>
      <c r="D111" s="60">
        <v>3.579</v>
      </c>
      <c r="E111" s="60">
        <v>1.18</v>
      </c>
      <c r="F111" s="60">
        <f t="shared" si="5"/>
        <v>4.759</v>
      </c>
      <c r="G111" s="60" t="s">
        <v>175</v>
      </c>
      <c r="H111" s="60" t="s">
        <v>176</v>
      </c>
      <c r="I111" s="60" t="s">
        <v>248</v>
      </c>
      <c r="J111" s="67">
        <v>192</v>
      </c>
      <c r="K111" s="13">
        <v>468</v>
      </c>
      <c r="L111" s="63">
        <v>0.24</v>
      </c>
      <c r="M111" s="128"/>
      <c r="N111" s="49">
        <f t="shared" si="8"/>
        <v>0</v>
      </c>
      <c r="O111" s="49">
        <f t="shared" si="9"/>
        <v>0</v>
      </c>
      <c r="P111" s="129"/>
      <c r="Q111" s="37"/>
      <c r="R111" s="37"/>
      <c r="S111" s="37"/>
      <c r="T111" s="37"/>
      <c r="U111" s="37"/>
      <c r="V111" s="37"/>
      <c r="W111" s="37"/>
    </row>
    <row r="112" ht="39" customHeight="1" spans="1:23">
      <c r="A112" s="13"/>
      <c r="B112" s="125"/>
      <c r="C112" s="125" t="s">
        <v>306</v>
      </c>
      <c r="D112" s="60">
        <v>3.579</v>
      </c>
      <c r="E112" s="60">
        <v>1.18</v>
      </c>
      <c r="F112" s="60">
        <f t="shared" si="5"/>
        <v>4.759</v>
      </c>
      <c r="G112" s="60" t="s">
        <v>175</v>
      </c>
      <c r="H112" s="60" t="s">
        <v>176</v>
      </c>
      <c r="I112" s="60" t="s">
        <v>248</v>
      </c>
      <c r="J112" s="67">
        <v>192</v>
      </c>
      <c r="K112" s="13">
        <v>468</v>
      </c>
      <c r="L112" s="63">
        <v>0.24</v>
      </c>
      <c r="M112" s="128"/>
      <c r="N112" s="49">
        <f t="shared" si="8"/>
        <v>0</v>
      </c>
      <c r="O112" s="49">
        <f t="shared" si="9"/>
        <v>0</v>
      </c>
      <c r="P112" s="129"/>
      <c r="Q112" s="37"/>
      <c r="R112" s="37"/>
      <c r="S112" s="37"/>
      <c r="T112" s="37"/>
      <c r="U112" s="37"/>
      <c r="V112" s="37"/>
      <c r="W112" s="37"/>
    </row>
    <row r="113" ht="39" customHeight="1" spans="1:23">
      <c r="A113" s="13"/>
      <c r="B113" s="125"/>
      <c r="C113" s="125" t="s">
        <v>307</v>
      </c>
      <c r="D113" s="60">
        <v>3.35</v>
      </c>
      <c r="E113" s="60">
        <v>1.18</v>
      </c>
      <c r="F113" s="60">
        <f t="shared" si="5"/>
        <v>4.53</v>
      </c>
      <c r="G113" s="60" t="s">
        <v>175</v>
      </c>
      <c r="H113" s="60" t="s">
        <v>176</v>
      </c>
      <c r="I113" s="60" t="s">
        <v>248</v>
      </c>
      <c r="J113" s="67">
        <v>192</v>
      </c>
      <c r="K113" s="13">
        <v>468</v>
      </c>
      <c r="L113" s="63">
        <v>0.24</v>
      </c>
      <c r="M113" s="128"/>
      <c r="N113" s="49">
        <f t="shared" si="8"/>
        <v>0</v>
      </c>
      <c r="O113" s="49">
        <f t="shared" si="9"/>
        <v>0</v>
      </c>
      <c r="P113" s="129"/>
      <c r="Q113" s="37"/>
      <c r="R113" s="37"/>
      <c r="S113" s="37"/>
      <c r="T113" s="37"/>
      <c r="U113" s="37"/>
      <c r="V113" s="37"/>
      <c r="W113" s="37"/>
    </row>
    <row r="114" ht="39" customHeight="1" spans="1:23">
      <c r="A114" s="13"/>
      <c r="B114" s="125"/>
      <c r="C114" s="125" t="s">
        <v>308</v>
      </c>
      <c r="D114" s="60">
        <v>3.64</v>
      </c>
      <c r="E114" s="60">
        <v>1.18</v>
      </c>
      <c r="F114" s="60">
        <f t="shared" si="5"/>
        <v>4.82</v>
      </c>
      <c r="G114" s="60" t="s">
        <v>175</v>
      </c>
      <c r="H114" s="60" t="s">
        <v>176</v>
      </c>
      <c r="I114" s="60" t="s">
        <v>248</v>
      </c>
      <c r="J114" s="67">
        <v>192</v>
      </c>
      <c r="K114" s="13">
        <v>468</v>
      </c>
      <c r="L114" s="63">
        <v>0.24</v>
      </c>
      <c r="M114" s="128"/>
      <c r="N114" s="49">
        <f t="shared" si="8"/>
        <v>0</v>
      </c>
      <c r="O114" s="49">
        <f t="shared" si="9"/>
        <v>0</v>
      </c>
      <c r="P114" s="129"/>
      <c r="Q114" s="37"/>
      <c r="R114" s="37"/>
      <c r="S114" s="37"/>
      <c r="T114" s="37"/>
      <c r="U114" s="37"/>
      <c r="V114" s="37"/>
      <c r="W114" s="37"/>
    </row>
    <row r="115" ht="39" customHeight="1" spans="1:23">
      <c r="A115" s="13"/>
      <c r="B115" s="125"/>
      <c r="C115" s="125" t="s">
        <v>309</v>
      </c>
      <c r="D115" s="60">
        <v>5.72</v>
      </c>
      <c r="E115" s="60">
        <v>1.18</v>
      </c>
      <c r="F115" s="60">
        <f t="shared" si="5"/>
        <v>6.9</v>
      </c>
      <c r="G115" s="60" t="s">
        <v>175</v>
      </c>
      <c r="H115" s="60" t="s">
        <v>176</v>
      </c>
      <c r="I115" s="60" t="s">
        <v>248</v>
      </c>
      <c r="J115" s="67">
        <v>192</v>
      </c>
      <c r="K115" s="13">
        <v>468</v>
      </c>
      <c r="L115" s="63">
        <v>0.37</v>
      </c>
      <c r="M115" s="128"/>
      <c r="N115" s="49">
        <f t="shared" si="8"/>
        <v>0</v>
      </c>
      <c r="O115" s="49">
        <f t="shared" si="9"/>
        <v>0</v>
      </c>
      <c r="P115" s="129"/>
      <c r="Q115" s="37"/>
      <c r="R115" s="37"/>
      <c r="S115" s="37"/>
      <c r="T115" s="37"/>
      <c r="U115" s="37"/>
      <c r="V115" s="37"/>
      <c r="W115" s="37"/>
    </row>
    <row r="116" ht="39" customHeight="1" spans="1:23">
      <c r="A116" s="13"/>
      <c r="B116" s="125"/>
      <c r="C116" s="125" t="s">
        <v>310</v>
      </c>
      <c r="D116" s="60">
        <v>6.18</v>
      </c>
      <c r="E116" s="60">
        <v>1.18</v>
      </c>
      <c r="F116" s="60">
        <f t="shared" si="5"/>
        <v>7.36</v>
      </c>
      <c r="G116" s="60" t="s">
        <v>175</v>
      </c>
      <c r="H116" s="60" t="s">
        <v>176</v>
      </c>
      <c r="I116" s="60" t="s">
        <v>248</v>
      </c>
      <c r="J116" s="67">
        <v>96</v>
      </c>
      <c r="K116" s="13">
        <v>468</v>
      </c>
      <c r="L116" s="63">
        <v>0.37</v>
      </c>
      <c r="M116" s="128"/>
      <c r="N116" s="49">
        <f t="shared" si="8"/>
        <v>0</v>
      </c>
      <c r="O116" s="49">
        <f t="shared" si="9"/>
        <v>0</v>
      </c>
      <c r="P116" s="129"/>
      <c r="Q116" s="37"/>
      <c r="R116" s="37"/>
      <c r="S116" s="37"/>
      <c r="T116" s="37"/>
      <c r="U116" s="37"/>
      <c r="V116" s="37"/>
      <c r="W116" s="37"/>
    </row>
    <row r="117" ht="39" customHeight="1" spans="1:23">
      <c r="A117" s="13"/>
      <c r="B117" s="125"/>
      <c r="C117" s="125" t="s">
        <v>311</v>
      </c>
      <c r="D117" s="60">
        <v>6.45</v>
      </c>
      <c r="E117" s="60">
        <v>1.18</v>
      </c>
      <c r="F117" s="60">
        <f t="shared" si="5"/>
        <v>7.63</v>
      </c>
      <c r="G117" s="60" t="s">
        <v>175</v>
      </c>
      <c r="H117" s="60" t="s">
        <v>176</v>
      </c>
      <c r="I117" s="60" t="s">
        <v>248</v>
      </c>
      <c r="J117" s="67">
        <v>96</v>
      </c>
      <c r="K117" s="13">
        <v>468</v>
      </c>
      <c r="L117" s="63">
        <v>0.37</v>
      </c>
      <c r="M117" s="128"/>
      <c r="N117" s="49">
        <f t="shared" si="8"/>
        <v>0</v>
      </c>
      <c r="O117" s="49">
        <f t="shared" si="9"/>
        <v>0</v>
      </c>
      <c r="P117" s="129"/>
      <c r="Q117" s="37"/>
      <c r="R117" s="37"/>
      <c r="S117" s="37"/>
      <c r="T117" s="37"/>
      <c r="U117" s="37"/>
      <c r="V117" s="37"/>
      <c r="W117" s="37"/>
    </row>
    <row r="118" ht="39" customHeight="1" spans="1:23">
      <c r="A118" s="13"/>
      <c r="B118" s="125"/>
      <c r="C118" s="125" t="s">
        <v>312</v>
      </c>
      <c r="D118" s="60">
        <v>6.05</v>
      </c>
      <c r="E118" s="60">
        <v>1.18</v>
      </c>
      <c r="F118" s="60">
        <f t="shared" si="5"/>
        <v>7.23</v>
      </c>
      <c r="G118" s="60" t="s">
        <v>175</v>
      </c>
      <c r="H118" s="60" t="s">
        <v>176</v>
      </c>
      <c r="I118" s="60" t="s">
        <v>248</v>
      </c>
      <c r="J118" s="67">
        <v>96</v>
      </c>
      <c r="K118" s="13">
        <v>468</v>
      </c>
      <c r="L118" s="63">
        <v>0.37</v>
      </c>
      <c r="M118" s="128"/>
      <c r="N118" s="49">
        <f t="shared" si="8"/>
        <v>0</v>
      </c>
      <c r="O118" s="49">
        <f t="shared" si="9"/>
        <v>0</v>
      </c>
      <c r="P118" s="129"/>
      <c r="Q118" s="37"/>
      <c r="R118" s="37"/>
      <c r="S118" s="37"/>
      <c r="T118" s="37"/>
      <c r="U118" s="37"/>
      <c r="V118" s="37"/>
      <c r="W118" s="37"/>
    </row>
    <row r="119" ht="39" customHeight="1" spans="1:23">
      <c r="A119" s="13"/>
      <c r="B119" s="125"/>
      <c r="C119" s="125" t="s">
        <v>313</v>
      </c>
      <c r="D119" s="60">
        <v>6.05</v>
      </c>
      <c r="E119" s="60">
        <v>1.18</v>
      </c>
      <c r="F119" s="60">
        <f t="shared" si="5"/>
        <v>7.23</v>
      </c>
      <c r="G119" s="60" t="s">
        <v>175</v>
      </c>
      <c r="H119" s="60" t="s">
        <v>176</v>
      </c>
      <c r="I119" s="60" t="s">
        <v>248</v>
      </c>
      <c r="J119" s="67">
        <v>96</v>
      </c>
      <c r="K119" s="13">
        <v>468</v>
      </c>
      <c r="L119" s="63">
        <v>0.37</v>
      </c>
      <c r="M119" s="128"/>
      <c r="N119" s="49">
        <f t="shared" si="8"/>
        <v>0</v>
      </c>
      <c r="O119" s="49">
        <f t="shared" si="9"/>
        <v>0</v>
      </c>
      <c r="P119" s="129"/>
      <c r="Q119" s="37"/>
      <c r="R119" s="37"/>
      <c r="S119" s="37"/>
      <c r="T119" s="37"/>
      <c r="U119" s="37"/>
      <c r="V119" s="37"/>
      <c r="W119" s="37"/>
    </row>
    <row r="120" ht="39" customHeight="1" spans="1:23">
      <c r="A120" s="13"/>
      <c r="B120" s="125"/>
      <c r="C120" s="125" t="s">
        <v>314</v>
      </c>
      <c r="D120" s="60">
        <f>VLOOKUP(C120,'[1]Sheet1 (2)'!$B:$C,2,0)</f>
        <v>2.726</v>
      </c>
      <c r="E120" s="60">
        <v>0.48</v>
      </c>
      <c r="F120" s="60">
        <f t="shared" si="5"/>
        <v>3.206</v>
      </c>
      <c r="G120" s="60" t="s">
        <v>175</v>
      </c>
      <c r="H120" s="60" t="s">
        <v>176</v>
      </c>
      <c r="I120" s="60" t="s">
        <v>248</v>
      </c>
      <c r="J120" s="67">
        <v>192</v>
      </c>
      <c r="K120" s="13">
        <v>468</v>
      </c>
      <c r="L120" s="63">
        <v>0.18</v>
      </c>
      <c r="M120" s="128"/>
      <c r="N120" s="49">
        <f t="shared" si="8"/>
        <v>0</v>
      </c>
      <c r="O120" s="49">
        <f t="shared" si="9"/>
        <v>0</v>
      </c>
      <c r="P120" s="129"/>
      <c r="Q120" s="37"/>
      <c r="R120" s="37"/>
      <c r="S120" s="37"/>
      <c r="T120" s="37"/>
      <c r="U120" s="37"/>
      <c r="V120" s="37"/>
      <c r="W120" s="37"/>
    </row>
    <row r="121" ht="39" customHeight="1" spans="1:23">
      <c r="A121" s="13"/>
      <c r="B121" s="125"/>
      <c r="C121" s="125" t="s">
        <v>315</v>
      </c>
      <c r="D121" s="60">
        <v>3.683</v>
      </c>
      <c r="E121" s="60">
        <v>0.48</v>
      </c>
      <c r="F121" s="60">
        <f t="shared" si="5"/>
        <v>4.163</v>
      </c>
      <c r="G121" s="60" t="s">
        <v>175</v>
      </c>
      <c r="H121" s="60" t="s">
        <v>176</v>
      </c>
      <c r="I121" s="60" t="s">
        <v>248</v>
      </c>
      <c r="J121" s="67">
        <v>192</v>
      </c>
      <c r="K121" s="13">
        <v>468</v>
      </c>
      <c r="L121" s="63">
        <v>0.23</v>
      </c>
      <c r="M121" s="128"/>
      <c r="N121" s="49">
        <f t="shared" si="8"/>
        <v>0</v>
      </c>
      <c r="O121" s="49">
        <f t="shared" si="9"/>
        <v>0</v>
      </c>
      <c r="P121" s="129"/>
      <c r="Q121" s="37"/>
      <c r="R121" s="37"/>
      <c r="S121" s="37"/>
      <c r="T121" s="37"/>
      <c r="U121" s="37"/>
      <c r="V121" s="37"/>
      <c r="W121" s="37"/>
    </row>
    <row r="122" ht="39" customHeight="1" spans="1:23">
      <c r="A122" s="13"/>
      <c r="B122" s="125"/>
      <c r="C122" s="125" t="s">
        <v>316</v>
      </c>
      <c r="D122" s="60">
        <v>3.6</v>
      </c>
      <c r="E122" s="60">
        <v>0.48</v>
      </c>
      <c r="F122" s="60">
        <f t="shared" si="5"/>
        <v>4.08</v>
      </c>
      <c r="G122" s="60" t="s">
        <v>175</v>
      </c>
      <c r="H122" s="60" t="s">
        <v>176</v>
      </c>
      <c r="I122" s="60" t="s">
        <v>248</v>
      </c>
      <c r="J122" s="67">
        <v>144</v>
      </c>
      <c r="K122" s="13">
        <v>8026</v>
      </c>
      <c r="L122" s="63">
        <v>0.22</v>
      </c>
      <c r="M122" s="128"/>
      <c r="N122" s="49">
        <f t="shared" si="8"/>
        <v>0</v>
      </c>
      <c r="O122" s="49">
        <f t="shared" si="9"/>
        <v>0</v>
      </c>
      <c r="P122" s="129"/>
      <c r="Q122" s="37"/>
      <c r="R122" s="37"/>
      <c r="S122" s="37"/>
      <c r="T122" s="37"/>
      <c r="U122" s="37"/>
      <c r="V122" s="37"/>
      <c r="W122" s="37"/>
    </row>
    <row r="123" ht="39" customHeight="1" spans="1:23">
      <c r="A123" s="13"/>
      <c r="B123" s="125"/>
      <c r="C123" s="125" t="s">
        <v>387</v>
      </c>
      <c r="D123" s="60">
        <f>VLOOKUP(C123,'[1]Sheet1 (2)'!$B:$C,2,0)</f>
        <v>3.365</v>
      </c>
      <c r="E123" s="60">
        <v>0.48</v>
      </c>
      <c r="F123" s="60">
        <f t="shared" si="5"/>
        <v>3.845</v>
      </c>
      <c r="G123" s="60" t="s">
        <v>175</v>
      </c>
      <c r="H123" s="60" t="s">
        <v>176</v>
      </c>
      <c r="I123" s="60" t="s">
        <v>248</v>
      </c>
      <c r="J123" s="67">
        <v>192</v>
      </c>
      <c r="K123" s="13">
        <v>1869</v>
      </c>
      <c r="L123" s="63">
        <v>0.21</v>
      </c>
      <c r="M123" s="128"/>
      <c r="N123" s="49">
        <f t="shared" si="8"/>
        <v>0</v>
      </c>
      <c r="O123" s="49">
        <f t="shared" si="9"/>
        <v>0</v>
      </c>
      <c r="P123" s="129"/>
      <c r="Q123" s="37"/>
      <c r="R123" s="37"/>
      <c r="S123" s="37"/>
      <c r="T123" s="37"/>
      <c r="U123" s="37"/>
      <c r="V123" s="37"/>
      <c r="W123" s="37"/>
    </row>
    <row r="124" ht="39" customHeight="1" spans="1:23">
      <c r="A124" s="13"/>
      <c r="B124" s="125" t="s">
        <v>318</v>
      </c>
      <c r="C124" s="125" t="s">
        <v>319</v>
      </c>
      <c r="D124" s="60">
        <v>4.33</v>
      </c>
      <c r="E124" s="60">
        <v>1.21</v>
      </c>
      <c r="F124" s="60">
        <f t="shared" si="5"/>
        <v>5.54</v>
      </c>
      <c r="G124" s="60" t="s">
        <v>175</v>
      </c>
      <c r="H124" s="60" t="s">
        <v>176</v>
      </c>
      <c r="I124" s="60" t="s">
        <v>320</v>
      </c>
      <c r="J124" s="67">
        <v>96</v>
      </c>
      <c r="K124" s="13">
        <v>324</v>
      </c>
      <c r="L124" s="63">
        <v>0.3</v>
      </c>
      <c r="M124" s="128"/>
      <c r="N124" s="49">
        <f t="shared" si="8"/>
        <v>0</v>
      </c>
      <c r="O124" s="49">
        <f t="shared" si="9"/>
        <v>0</v>
      </c>
      <c r="P124" s="129"/>
      <c r="Q124" s="37"/>
      <c r="R124" s="37"/>
      <c r="S124" s="37"/>
      <c r="T124" s="37"/>
      <c r="U124" s="37"/>
      <c r="V124" s="37"/>
      <c r="W124" s="37"/>
    </row>
    <row r="125" ht="39" customHeight="1" spans="1:23">
      <c r="A125" s="13"/>
      <c r="B125" s="125"/>
      <c r="C125" s="125" t="s">
        <v>321</v>
      </c>
      <c r="D125" s="130">
        <v>6.96</v>
      </c>
      <c r="E125" s="60">
        <v>1.21</v>
      </c>
      <c r="F125" s="60">
        <f t="shared" si="5"/>
        <v>8.17</v>
      </c>
      <c r="G125" s="60" t="s">
        <v>175</v>
      </c>
      <c r="H125" s="60" t="s">
        <v>176</v>
      </c>
      <c r="I125" s="60" t="s">
        <v>320</v>
      </c>
      <c r="J125" s="67">
        <v>96</v>
      </c>
      <c r="K125" s="13">
        <v>36</v>
      </c>
      <c r="L125" s="63">
        <v>0.45</v>
      </c>
      <c r="M125" s="128"/>
      <c r="N125" s="49">
        <f t="shared" si="8"/>
        <v>0</v>
      </c>
      <c r="O125" s="49">
        <f t="shared" si="9"/>
        <v>0</v>
      </c>
      <c r="P125" s="129"/>
      <c r="Q125" s="37"/>
      <c r="R125" s="37"/>
      <c r="S125" s="37"/>
      <c r="T125" s="37"/>
      <c r="U125" s="37"/>
      <c r="V125" s="37"/>
      <c r="W125" s="37"/>
    </row>
    <row r="126" ht="39" customHeight="1" spans="1:23">
      <c r="A126" s="13"/>
      <c r="B126" s="125"/>
      <c r="C126" s="125" t="s">
        <v>322</v>
      </c>
      <c r="D126" s="130">
        <v>6.96</v>
      </c>
      <c r="E126" s="60">
        <v>1.21</v>
      </c>
      <c r="F126" s="60">
        <f t="shared" si="5"/>
        <v>8.17</v>
      </c>
      <c r="G126" s="60" t="s">
        <v>175</v>
      </c>
      <c r="H126" s="60" t="s">
        <v>176</v>
      </c>
      <c r="I126" s="60" t="s">
        <v>320</v>
      </c>
      <c r="J126" s="67">
        <v>96</v>
      </c>
      <c r="K126" s="13">
        <v>468</v>
      </c>
      <c r="L126" s="63">
        <v>0.42</v>
      </c>
      <c r="M126" s="128"/>
      <c r="N126" s="49">
        <f t="shared" si="8"/>
        <v>0</v>
      </c>
      <c r="O126" s="49">
        <f t="shared" si="9"/>
        <v>0</v>
      </c>
      <c r="P126" s="129"/>
      <c r="Q126" s="37"/>
      <c r="R126" s="37"/>
      <c r="S126" s="37"/>
      <c r="T126" s="37"/>
      <c r="U126" s="37"/>
      <c r="V126" s="37"/>
      <c r="W126" s="37"/>
    </row>
    <row r="127" ht="39" customHeight="1" spans="1:23">
      <c r="A127" s="13"/>
      <c r="B127" s="125"/>
      <c r="C127" s="125" t="s">
        <v>323</v>
      </c>
      <c r="D127" s="130">
        <v>6.96</v>
      </c>
      <c r="E127" s="60">
        <v>1.21</v>
      </c>
      <c r="F127" s="60">
        <f t="shared" si="5"/>
        <v>8.17</v>
      </c>
      <c r="G127" s="60" t="s">
        <v>175</v>
      </c>
      <c r="H127" s="60" t="s">
        <v>176</v>
      </c>
      <c r="I127" s="60" t="s">
        <v>320</v>
      </c>
      <c r="J127" s="67">
        <v>96</v>
      </c>
      <c r="K127" s="13">
        <v>468</v>
      </c>
      <c r="L127" s="63">
        <v>0.42</v>
      </c>
      <c r="M127" s="128"/>
      <c r="N127" s="49">
        <f t="shared" si="8"/>
        <v>0</v>
      </c>
      <c r="O127" s="49">
        <f t="shared" si="9"/>
        <v>0</v>
      </c>
      <c r="P127" s="129"/>
      <c r="Q127" s="37"/>
      <c r="R127" s="37"/>
      <c r="S127" s="37"/>
      <c r="T127" s="37"/>
      <c r="U127" s="37"/>
      <c r="V127" s="37"/>
      <c r="W127" s="37"/>
    </row>
    <row r="128" ht="39" customHeight="1" spans="1:23">
      <c r="A128" s="13"/>
      <c r="B128" s="125"/>
      <c r="C128" s="125" t="s">
        <v>324</v>
      </c>
      <c r="D128" s="130">
        <v>7.56</v>
      </c>
      <c r="E128" s="60">
        <v>1.21</v>
      </c>
      <c r="F128" s="60">
        <f t="shared" si="5"/>
        <v>8.77</v>
      </c>
      <c r="G128" s="60" t="s">
        <v>175</v>
      </c>
      <c r="H128" s="60" t="s">
        <v>176</v>
      </c>
      <c r="I128" s="60" t="s">
        <v>320</v>
      </c>
      <c r="J128" s="67">
        <v>96</v>
      </c>
      <c r="K128" s="13">
        <v>468</v>
      </c>
      <c r="L128" s="63">
        <v>0.45</v>
      </c>
      <c r="M128" s="128"/>
      <c r="N128" s="49">
        <f t="shared" si="8"/>
        <v>0</v>
      </c>
      <c r="O128" s="49">
        <f t="shared" si="9"/>
        <v>0</v>
      </c>
      <c r="P128" s="129"/>
      <c r="Q128" s="37"/>
      <c r="R128" s="37"/>
      <c r="S128" s="37"/>
      <c r="T128" s="37"/>
      <c r="U128" s="37"/>
      <c r="V128" s="37"/>
      <c r="W128" s="37"/>
    </row>
    <row r="129" ht="39" customHeight="1" spans="1:23">
      <c r="A129" s="13"/>
      <c r="B129" s="125"/>
      <c r="C129" s="125" t="s">
        <v>325</v>
      </c>
      <c r="D129" s="60">
        <v>7.95</v>
      </c>
      <c r="E129" s="60">
        <v>2.08</v>
      </c>
      <c r="F129" s="60">
        <f t="shared" si="5"/>
        <v>10.03</v>
      </c>
      <c r="G129" s="60" t="s">
        <v>175</v>
      </c>
      <c r="H129" s="60" t="s">
        <v>176</v>
      </c>
      <c r="I129" s="60" t="s">
        <v>320</v>
      </c>
      <c r="J129" s="67">
        <v>48</v>
      </c>
      <c r="K129" s="13">
        <v>468</v>
      </c>
      <c r="L129" s="63">
        <v>0.55</v>
      </c>
      <c r="M129" s="128"/>
      <c r="N129" s="49">
        <f t="shared" si="8"/>
        <v>0</v>
      </c>
      <c r="O129" s="49">
        <f t="shared" si="9"/>
        <v>0</v>
      </c>
      <c r="P129" s="129"/>
      <c r="Q129" s="37"/>
      <c r="R129" s="37"/>
      <c r="S129" s="37"/>
      <c r="T129" s="37"/>
      <c r="U129" s="37"/>
      <c r="V129" s="37"/>
      <c r="W129" s="37"/>
    </row>
    <row r="130" ht="39" customHeight="1" spans="1:23">
      <c r="A130" s="13"/>
      <c r="B130" s="125"/>
      <c r="C130" s="125" t="s">
        <v>326</v>
      </c>
      <c r="D130" s="60">
        <v>6.62</v>
      </c>
      <c r="E130" s="60">
        <v>1.21</v>
      </c>
      <c r="F130" s="60">
        <f t="shared" si="5"/>
        <v>7.83</v>
      </c>
      <c r="G130" s="60" t="s">
        <v>175</v>
      </c>
      <c r="H130" s="60" t="s">
        <v>176</v>
      </c>
      <c r="I130" s="60" t="s">
        <v>320</v>
      </c>
      <c r="J130" s="67">
        <v>96</v>
      </c>
      <c r="K130" s="13">
        <v>468</v>
      </c>
      <c r="L130" s="63">
        <v>0.4</v>
      </c>
      <c r="M130" s="128"/>
      <c r="N130" s="49">
        <f t="shared" si="8"/>
        <v>0</v>
      </c>
      <c r="O130" s="49">
        <f t="shared" si="9"/>
        <v>0</v>
      </c>
      <c r="P130" s="129"/>
      <c r="Q130" s="37"/>
      <c r="R130" s="37"/>
      <c r="S130" s="37"/>
      <c r="T130" s="37"/>
      <c r="U130" s="37"/>
      <c r="V130" s="37"/>
      <c r="W130" s="37"/>
    </row>
    <row r="131" ht="39" customHeight="1" spans="1:23">
      <c r="A131" s="13"/>
      <c r="B131" s="125"/>
      <c r="C131" s="125" t="s">
        <v>327</v>
      </c>
      <c r="D131" s="130">
        <v>5.64</v>
      </c>
      <c r="E131" s="60">
        <v>1.21</v>
      </c>
      <c r="F131" s="60">
        <f t="shared" ref="F131:F193" si="10">D131+E131</f>
        <v>6.85</v>
      </c>
      <c r="G131" s="60" t="s">
        <v>175</v>
      </c>
      <c r="H131" s="60" t="s">
        <v>176</v>
      </c>
      <c r="I131" s="60" t="s">
        <v>320</v>
      </c>
      <c r="J131" s="67">
        <v>96</v>
      </c>
      <c r="K131" s="13">
        <v>468</v>
      </c>
      <c r="L131" s="63">
        <v>0.34</v>
      </c>
      <c r="M131" s="128"/>
      <c r="N131" s="49">
        <f t="shared" si="8"/>
        <v>0</v>
      </c>
      <c r="O131" s="49">
        <f t="shared" si="9"/>
        <v>0</v>
      </c>
      <c r="P131" s="129"/>
      <c r="Q131" s="37"/>
      <c r="R131" s="37"/>
      <c r="S131" s="37"/>
      <c r="T131" s="37"/>
      <c r="U131" s="37"/>
      <c r="V131" s="37"/>
      <c r="W131" s="37"/>
    </row>
    <row r="132" ht="39" customHeight="1" spans="1:23">
      <c r="A132" s="13"/>
      <c r="B132" s="125"/>
      <c r="C132" s="125" t="s">
        <v>328</v>
      </c>
      <c r="D132" s="130">
        <v>6.61</v>
      </c>
      <c r="E132" s="60">
        <v>1.21</v>
      </c>
      <c r="F132" s="60">
        <f t="shared" si="10"/>
        <v>7.82</v>
      </c>
      <c r="G132" s="60" t="s">
        <v>175</v>
      </c>
      <c r="H132" s="60" t="s">
        <v>176</v>
      </c>
      <c r="I132" s="60" t="s">
        <v>320</v>
      </c>
      <c r="J132" s="67">
        <v>96</v>
      </c>
      <c r="K132" s="13">
        <v>468</v>
      </c>
      <c r="L132" s="63">
        <v>0.4</v>
      </c>
      <c r="M132" s="128"/>
      <c r="N132" s="49">
        <f t="shared" ref="N132:N163" si="11">IF(ROUND(M132,2)&gt;L132,"",ROUND(M132,2))</f>
        <v>0</v>
      </c>
      <c r="O132" s="49">
        <f t="shared" ref="O132:O163" si="12">N132*K132</f>
        <v>0</v>
      </c>
      <c r="P132" s="129"/>
      <c r="Q132" s="37"/>
      <c r="R132" s="37"/>
      <c r="S132" s="37"/>
      <c r="T132" s="37"/>
      <c r="U132" s="37"/>
      <c r="V132" s="37"/>
      <c r="W132" s="37"/>
    </row>
    <row r="133" ht="39" customHeight="1" spans="1:23">
      <c r="A133" s="13"/>
      <c r="B133" s="125"/>
      <c r="C133" s="125" t="s">
        <v>329</v>
      </c>
      <c r="D133" s="130">
        <v>6.96</v>
      </c>
      <c r="E133" s="60">
        <v>1.21</v>
      </c>
      <c r="F133" s="60">
        <f t="shared" si="10"/>
        <v>8.17</v>
      </c>
      <c r="G133" s="60" t="s">
        <v>175</v>
      </c>
      <c r="H133" s="60" t="s">
        <v>176</v>
      </c>
      <c r="I133" s="60" t="s">
        <v>320</v>
      </c>
      <c r="J133" s="67">
        <v>96</v>
      </c>
      <c r="K133" s="13">
        <v>468</v>
      </c>
      <c r="L133" s="63">
        <v>0.4</v>
      </c>
      <c r="M133" s="128"/>
      <c r="N133" s="49">
        <f t="shared" si="11"/>
        <v>0</v>
      </c>
      <c r="O133" s="49">
        <f t="shared" si="12"/>
        <v>0</v>
      </c>
      <c r="P133" s="129"/>
      <c r="Q133" s="37"/>
      <c r="R133" s="37"/>
      <c r="S133" s="37"/>
      <c r="T133" s="37"/>
      <c r="U133" s="37"/>
      <c r="V133" s="37"/>
      <c r="W133" s="37"/>
    </row>
    <row r="134" ht="39" customHeight="1" spans="1:23">
      <c r="A134" s="13"/>
      <c r="B134" s="125"/>
      <c r="C134" s="125" t="s">
        <v>330</v>
      </c>
      <c r="D134" s="130">
        <v>6.96</v>
      </c>
      <c r="E134" s="60">
        <v>1.21</v>
      </c>
      <c r="F134" s="60">
        <f t="shared" si="10"/>
        <v>8.17</v>
      </c>
      <c r="G134" s="60" t="s">
        <v>175</v>
      </c>
      <c r="H134" s="60" t="s">
        <v>176</v>
      </c>
      <c r="I134" s="60" t="s">
        <v>320</v>
      </c>
      <c r="J134" s="67">
        <v>96</v>
      </c>
      <c r="K134" s="13">
        <v>468</v>
      </c>
      <c r="L134" s="63">
        <v>0.42</v>
      </c>
      <c r="M134" s="128"/>
      <c r="N134" s="49">
        <f t="shared" si="11"/>
        <v>0</v>
      </c>
      <c r="O134" s="49">
        <f t="shared" si="12"/>
        <v>0</v>
      </c>
      <c r="P134" s="129"/>
      <c r="Q134" s="37"/>
      <c r="R134" s="37"/>
      <c r="S134" s="37"/>
      <c r="T134" s="37"/>
      <c r="U134" s="37"/>
      <c r="V134" s="37"/>
      <c r="W134" s="37"/>
    </row>
    <row r="135" ht="39" customHeight="1" spans="1:23">
      <c r="A135" s="13"/>
      <c r="B135" s="125"/>
      <c r="C135" s="125" t="s">
        <v>331</v>
      </c>
      <c r="D135" s="130">
        <v>6.96</v>
      </c>
      <c r="E135" s="60">
        <v>1.21</v>
      </c>
      <c r="F135" s="60">
        <f t="shared" si="10"/>
        <v>8.17</v>
      </c>
      <c r="G135" s="60" t="s">
        <v>175</v>
      </c>
      <c r="H135" s="60" t="s">
        <v>176</v>
      </c>
      <c r="I135" s="60" t="s">
        <v>320</v>
      </c>
      <c r="J135" s="67">
        <v>96</v>
      </c>
      <c r="K135" s="13">
        <v>468</v>
      </c>
      <c r="L135" s="63">
        <v>0.42</v>
      </c>
      <c r="M135" s="128"/>
      <c r="N135" s="49">
        <f t="shared" si="11"/>
        <v>0</v>
      </c>
      <c r="O135" s="49">
        <f t="shared" si="12"/>
        <v>0</v>
      </c>
      <c r="P135" s="129"/>
      <c r="Q135" s="37"/>
      <c r="R135" s="37"/>
      <c r="S135" s="37"/>
      <c r="T135" s="37"/>
      <c r="U135" s="37"/>
      <c r="V135" s="37"/>
      <c r="W135" s="37"/>
    </row>
    <row r="136" ht="39" customHeight="1" spans="1:23">
      <c r="A136" s="13"/>
      <c r="B136" s="125"/>
      <c r="C136" s="125" t="s">
        <v>332</v>
      </c>
      <c r="D136" s="130">
        <v>6.96</v>
      </c>
      <c r="E136" s="60">
        <v>1.21</v>
      </c>
      <c r="F136" s="60">
        <f t="shared" si="10"/>
        <v>8.17</v>
      </c>
      <c r="G136" s="60" t="s">
        <v>175</v>
      </c>
      <c r="H136" s="60" t="s">
        <v>176</v>
      </c>
      <c r="I136" s="60" t="s">
        <v>320</v>
      </c>
      <c r="J136" s="67">
        <v>96</v>
      </c>
      <c r="K136" s="13">
        <v>468</v>
      </c>
      <c r="L136" s="63">
        <v>0.42</v>
      </c>
      <c r="M136" s="128"/>
      <c r="N136" s="49">
        <f t="shared" si="11"/>
        <v>0</v>
      </c>
      <c r="O136" s="49">
        <f t="shared" si="12"/>
        <v>0</v>
      </c>
      <c r="P136" s="129"/>
      <c r="Q136" s="37"/>
      <c r="R136" s="37"/>
      <c r="S136" s="37"/>
      <c r="T136" s="37"/>
      <c r="U136" s="37"/>
      <c r="V136" s="37"/>
      <c r="W136" s="37"/>
    </row>
    <row r="137" ht="39" customHeight="1" spans="1:23">
      <c r="A137" s="13"/>
      <c r="B137" s="125"/>
      <c r="C137" s="125" t="s">
        <v>333</v>
      </c>
      <c r="D137" s="130">
        <v>9.72</v>
      </c>
      <c r="E137" s="60">
        <v>2.08</v>
      </c>
      <c r="F137" s="60">
        <f t="shared" si="10"/>
        <v>11.8</v>
      </c>
      <c r="G137" s="60" t="s">
        <v>175</v>
      </c>
      <c r="H137" s="60" t="s">
        <v>176</v>
      </c>
      <c r="I137" s="60" t="s">
        <v>320</v>
      </c>
      <c r="J137" s="67">
        <v>96</v>
      </c>
      <c r="K137" s="13">
        <v>468</v>
      </c>
      <c r="L137" s="63">
        <v>0.59</v>
      </c>
      <c r="M137" s="128"/>
      <c r="N137" s="49">
        <f t="shared" si="11"/>
        <v>0</v>
      </c>
      <c r="O137" s="49">
        <f t="shared" si="12"/>
        <v>0</v>
      </c>
      <c r="P137" s="129"/>
      <c r="Q137" s="37"/>
      <c r="R137" s="37"/>
      <c r="S137" s="37"/>
      <c r="T137" s="37"/>
      <c r="U137" s="37"/>
      <c r="V137" s="37"/>
      <c r="W137" s="37"/>
    </row>
    <row r="138" ht="39" customHeight="1" spans="1:23">
      <c r="A138" s="13"/>
      <c r="B138" s="125"/>
      <c r="C138" s="125" t="s">
        <v>334</v>
      </c>
      <c r="D138" s="130">
        <v>9.72</v>
      </c>
      <c r="E138" s="60">
        <v>2.08</v>
      </c>
      <c r="F138" s="60">
        <f t="shared" si="10"/>
        <v>11.8</v>
      </c>
      <c r="G138" s="60" t="s">
        <v>175</v>
      </c>
      <c r="H138" s="60" t="s">
        <v>176</v>
      </c>
      <c r="I138" s="60" t="s">
        <v>320</v>
      </c>
      <c r="J138" s="67">
        <v>48</v>
      </c>
      <c r="K138" s="13">
        <v>468</v>
      </c>
      <c r="L138" s="63">
        <v>0.59</v>
      </c>
      <c r="M138" s="128"/>
      <c r="N138" s="49">
        <f t="shared" si="11"/>
        <v>0</v>
      </c>
      <c r="O138" s="49">
        <f t="shared" si="12"/>
        <v>0</v>
      </c>
      <c r="P138" s="129"/>
      <c r="Q138" s="37"/>
      <c r="R138" s="37"/>
      <c r="S138" s="37"/>
      <c r="T138" s="37"/>
      <c r="U138" s="37"/>
      <c r="V138" s="37"/>
      <c r="W138" s="37"/>
    </row>
    <row r="139" ht="39" customHeight="1" spans="1:23">
      <c r="A139" s="13"/>
      <c r="B139" s="125"/>
      <c r="C139" s="125" t="s">
        <v>335</v>
      </c>
      <c r="D139" s="130">
        <v>9.72</v>
      </c>
      <c r="E139" s="60">
        <v>2.08</v>
      </c>
      <c r="F139" s="60">
        <f t="shared" si="10"/>
        <v>11.8</v>
      </c>
      <c r="G139" s="60" t="s">
        <v>175</v>
      </c>
      <c r="H139" s="60" t="s">
        <v>176</v>
      </c>
      <c r="I139" s="60" t="s">
        <v>320</v>
      </c>
      <c r="J139" s="67">
        <v>48</v>
      </c>
      <c r="K139" s="13">
        <v>468</v>
      </c>
      <c r="L139" s="63">
        <v>0.59</v>
      </c>
      <c r="M139" s="128"/>
      <c r="N139" s="49">
        <f t="shared" si="11"/>
        <v>0</v>
      </c>
      <c r="O139" s="49">
        <f t="shared" si="12"/>
        <v>0</v>
      </c>
      <c r="P139" s="129"/>
      <c r="Q139" s="37"/>
      <c r="R139" s="37"/>
      <c r="S139" s="37"/>
      <c r="T139" s="37"/>
      <c r="U139" s="37"/>
      <c r="V139" s="37"/>
      <c r="W139" s="37"/>
    </row>
    <row r="140" ht="39" customHeight="1" spans="1:23">
      <c r="A140" s="13"/>
      <c r="B140" s="125"/>
      <c r="C140" s="125" t="s">
        <v>336</v>
      </c>
      <c r="D140" s="130">
        <v>9.24</v>
      </c>
      <c r="E140" s="60">
        <v>2.08</v>
      </c>
      <c r="F140" s="60">
        <f t="shared" si="10"/>
        <v>11.32</v>
      </c>
      <c r="G140" s="60" t="s">
        <v>175</v>
      </c>
      <c r="H140" s="60" t="s">
        <v>176</v>
      </c>
      <c r="I140" s="60" t="s">
        <v>320</v>
      </c>
      <c r="J140" s="67">
        <v>48</v>
      </c>
      <c r="K140" s="13">
        <v>468</v>
      </c>
      <c r="L140" s="63">
        <v>0.55</v>
      </c>
      <c r="M140" s="128"/>
      <c r="N140" s="49">
        <f t="shared" si="11"/>
        <v>0</v>
      </c>
      <c r="O140" s="49">
        <f t="shared" si="12"/>
        <v>0</v>
      </c>
      <c r="P140" s="129"/>
      <c r="Q140" s="37"/>
      <c r="R140" s="37"/>
      <c r="S140" s="37"/>
      <c r="T140" s="37"/>
      <c r="U140" s="37"/>
      <c r="V140" s="37"/>
      <c r="W140" s="37"/>
    </row>
    <row r="141" ht="39" customHeight="1" spans="1:23">
      <c r="A141" s="13"/>
      <c r="B141" s="125"/>
      <c r="C141" s="125" t="s">
        <v>337</v>
      </c>
      <c r="D141" s="130">
        <v>9.24</v>
      </c>
      <c r="E141" s="60">
        <v>2.08</v>
      </c>
      <c r="F141" s="60">
        <f t="shared" si="10"/>
        <v>11.32</v>
      </c>
      <c r="G141" s="60" t="s">
        <v>175</v>
      </c>
      <c r="H141" s="60" t="s">
        <v>176</v>
      </c>
      <c r="I141" s="60" t="s">
        <v>320</v>
      </c>
      <c r="J141" s="67">
        <v>48</v>
      </c>
      <c r="K141" s="13">
        <v>468</v>
      </c>
      <c r="L141" s="63">
        <v>0.55</v>
      </c>
      <c r="M141" s="128"/>
      <c r="N141" s="49">
        <f t="shared" si="11"/>
        <v>0</v>
      </c>
      <c r="O141" s="49">
        <f t="shared" si="12"/>
        <v>0</v>
      </c>
      <c r="P141" s="129"/>
      <c r="Q141" s="37"/>
      <c r="R141" s="37"/>
      <c r="S141" s="37"/>
      <c r="T141" s="37"/>
      <c r="U141" s="37"/>
      <c r="V141" s="37"/>
      <c r="W141" s="37"/>
    </row>
    <row r="142" ht="39" customHeight="1" spans="1:23">
      <c r="A142" s="13"/>
      <c r="B142" s="125"/>
      <c r="C142" s="125" t="s">
        <v>338</v>
      </c>
      <c r="D142" s="130">
        <v>11.62</v>
      </c>
      <c r="E142" s="60">
        <v>2.08</v>
      </c>
      <c r="F142" s="60">
        <f t="shared" si="10"/>
        <v>13.7</v>
      </c>
      <c r="G142" s="60" t="s">
        <v>175</v>
      </c>
      <c r="H142" s="60" t="s">
        <v>176</v>
      </c>
      <c r="I142" s="60" t="s">
        <v>320</v>
      </c>
      <c r="J142" s="67">
        <v>48</v>
      </c>
      <c r="K142" s="13">
        <v>468</v>
      </c>
      <c r="L142" s="63">
        <v>0.55</v>
      </c>
      <c r="M142" s="128"/>
      <c r="N142" s="49">
        <f t="shared" si="11"/>
        <v>0</v>
      </c>
      <c r="O142" s="49">
        <f t="shared" si="12"/>
        <v>0</v>
      </c>
      <c r="P142" s="129"/>
      <c r="Q142" s="37"/>
      <c r="R142" s="37"/>
      <c r="S142" s="37"/>
      <c r="T142" s="37"/>
      <c r="U142" s="37"/>
      <c r="V142" s="37"/>
      <c r="W142" s="37"/>
    </row>
    <row r="143" ht="39" customHeight="1" spans="1:23">
      <c r="A143" s="13"/>
      <c r="B143" s="125"/>
      <c r="C143" s="125" t="s">
        <v>339</v>
      </c>
      <c r="D143" s="60">
        <f>VLOOKUP(C143,'[1]Sheet1 (2)'!$B:$C,2,0)</f>
        <v>6.427</v>
      </c>
      <c r="E143" s="60">
        <v>1.21</v>
      </c>
      <c r="F143" s="60">
        <f t="shared" si="10"/>
        <v>7.637</v>
      </c>
      <c r="G143" s="60" t="s">
        <v>175</v>
      </c>
      <c r="H143" s="60" t="s">
        <v>176</v>
      </c>
      <c r="I143" s="60" t="s">
        <v>320</v>
      </c>
      <c r="J143" s="67">
        <v>96</v>
      </c>
      <c r="K143" s="13">
        <v>3715</v>
      </c>
      <c r="L143" s="63">
        <v>0.42</v>
      </c>
      <c r="M143" s="128"/>
      <c r="N143" s="49">
        <f t="shared" si="11"/>
        <v>0</v>
      </c>
      <c r="O143" s="49">
        <f t="shared" si="12"/>
        <v>0</v>
      </c>
      <c r="P143" s="129"/>
      <c r="Q143" s="37"/>
      <c r="R143" s="37"/>
      <c r="S143" s="37"/>
      <c r="T143" s="37"/>
      <c r="U143" s="37"/>
      <c r="V143" s="37"/>
      <c r="W143" s="37"/>
    </row>
    <row r="144" ht="39" customHeight="1" spans="1:23">
      <c r="A144" s="13"/>
      <c r="B144" s="125"/>
      <c r="C144" s="125" t="s">
        <v>340</v>
      </c>
      <c r="D144" s="60">
        <f>VLOOKUP(C144,'[1]Sheet1 (2)'!$B:$C,2,0)</f>
        <v>4.13</v>
      </c>
      <c r="E144" s="60">
        <v>1.21</v>
      </c>
      <c r="F144" s="60">
        <f t="shared" si="10"/>
        <v>5.34</v>
      </c>
      <c r="G144" s="60" t="s">
        <v>175</v>
      </c>
      <c r="H144" s="60" t="s">
        <v>176</v>
      </c>
      <c r="I144" s="60" t="s">
        <v>320</v>
      </c>
      <c r="J144" s="67">
        <v>96</v>
      </c>
      <c r="K144" s="13">
        <v>1608</v>
      </c>
      <c r="L144" s="63">
        <v>0.29</v>
      </c>
      <c r="M144" s="128"/>
      <c r="N144" s="49">
        <f t="shared" si="11"/>
        <v>0</v>
      </c>
      <c r="O144" s="49">
        <f t="shared" si="12"/>
        <v>0</v>
      </c>
      <c r="P144" s="129"/>
      <c r="Q144" s="37"/>
      <c r="R144" s="37"/>
      <c r="S144" s="37"/>
      <c r="T144" s="37"/>
      <c r="U144" s="37"/>
      <c r="V144" s="37"/>
      <c r="W144" s="37"/>
    </row>
    <row r="145" ht="39" customHeight="1" spans="1:23">
      <c r="A145" s="13" t="s">
        <v>388</v>
      </c>
      <c r="B145" s="125" t="s">
        <v>173</v>
      </c>
      <c r="C145" s="125" t="s">
        <v>342</v>
      </c>
      <c r="D145" s="130">
        <v>1.77</v>
      </c>
      <c r="E145" s="60">
        <v>0.31</v>
      </c>
      <c r="F145" s="60">
        <f t="shared" si="10"/>
        <v>2.08</v>
      </c>
      <c r="G145" s="60" t="s">
        <v>175</v>
      </c>
      <c r="H145" s="60" t="s">
        <v>176</v>
      </c>
      <c r="I145" s="60" t="s">
        <v>177</v>
      </c>
      <c r="J145" s="67">
        <v>192</v>
      </c>
      <c r="K145" s="13">
        <v>468</v>
      </c>
      <c r="L145" s="63">
        <v>0.47</v>
      </c>
      <c r="M145" s="128"/>
      <c r="N145" s="49">
        <f t="shared" si="11"/>
        <v>0</v>
      </c>
      <c r="O145" s="49">
        <f t="shared" si="12"/>
        <v>0</v>
      </c>
      <c r="P145" s="129"/>
      <c r="Q145" s="37"/>
      <c r="R145" s="37"/>
      <c r="S145" s="37"/>
      <c r="T145" s="37"/>
      <c r="U145" s="37"/>
      <c r="V145" s="37"/>
      <c r="W145" s="37"/>
    </row>
    <row r="146" ht="39" customHeight="1" spans="1:23">
      <c r="A146" s="13"/>
      <c r="B146" s="125" t="s">
        <v>173</v>
      </c>
      <c r="C146" s="125" t="s">
        <v>343</v>
      </c>
      <c r="D146" s="130">
        <v>1.77</v>
      </c>
      <c r="E146" s="60">
        <v>0.31</v>
      </c>
      <c r="F146" s="60">
        <f t="shared" si="10"/>
        <v>2.08</v>
      </c>
      <c r="G146" s="60" t="s">
        <v>175</v>
      </c>
      <c r="H146" s="60" t="s">
        <v>176</v>
      </c>
      <c r="I146" s="60" t="s">
        <v>177</v>
      </c>
      <c r="J146" s="67">
        <v>192</v>
      </c>
      <c r="K146" s="13">
        <v>468</v>
      </c>
      <c r="L146" s="63">
        <v>0.57</v>
      </c>
      <c r="M146" s="128"/>
      <c r="N146" s="49">
        <f t="shared" si="11"/>
        <v>0</v>
      </c>
      <c r="O146" s="49">
        <f t="shared" si="12"/>
        <v>0</v>
      </c>
      <c r="P146" s="129"/>
      <c r="Q146" s="37"/>
      <c r="R146" s="37"/>
      <c r="S146" s="37"/>
      <c r="T146" s="37"/>
      <c r="U146" s="37"/>
      <c r="V146" s="37"/>
      <c r="W146" s="37"/>
    </row>
    <row r="147" ht="39" customHeight="1" spans="1:23">
      <c r="A147" s="13"/>
      <c r="B147" s="125" t="s">
        <v>344</v>
      </c>
      <c r="C147" s="125" t="s">
        <v>345</v>
      </c>
      <c r="D147" s="130">
        <v>1.89</v>
      </c>
      <c r="E147" s="60">
        <v>0.31</v>
      </c>
      <c r="F147" s="60">
        <f t="shared" si="10"/>
        <v>2.2</v>
      </c>
      <c r="G147" s="60" t="s">
        <v>175</v>
      </c>
      <c r="H147" s="60" t="s">
        <v>176</v>
      </c>
      <c r="I147" s="60" t="s">
        <v>177</v>
      </c>
      <c r="J147" s="67">
        <v>96</v>
      </c>
      <c r="K147" s="13">
        <v>468</v>
      </c>
      <c r="L147" s="63">
        <v>0.5</v>
      </c>
      <c r="M147" s="128"/>
      <c r="N147" s="49">
        <f t="shared" si="11"/>
        <v>0</v>
      </c>
      <c r="O147" s="49">
        <f t="shared" si="12"/>
        <v>0</v>
      </c>
      <c r="P147" s="129"/>
      <c r="Q147" s="37"/>
      <c r="R147" s="37"/>
      <c r="S147" s="37"/>
      <c r="T147" s="37"/>
      <c r="U147" s="37"/>
      <c r="V147" s="37"/>
      <c r="W147" s="37"/>
    </row>
    <row r="148" ht="39" customHeight="1" spans="1:23">
      <c r="A148" s="13"/>
      <c r="B148" s="125" t="s">
        <v>344</v>
      </c>
      <c r="C148" s="125" t="s">
        <v>346</v>
      </c>
      <c r="D148" s="130">
        <v>1.89</v>
      </c>
      <c r="E148" s="60">
        <v>0.31</v>
      </c>
      <c r="F148" s="60">
        <f t="shared" si="10"/>
        <v>2.2</v>
      </c>
      <c r="G148" s="60" t="s">
        <v>175</v>
      </c>
      <c r="H148" s="60" t="s">
        <v>176</v>
      </c>
      <c r="I148" s="60" t="s">
        <v>177</v>
      </c>
      <c r="J148" s="67">
        <v>96</v>
      </c>
      <c r="K148" s="13">
        <v>468</v>
      </c>
      <c r="L148" s="63">
        <v>0.5</v>
      </c>
      <c r="M148" s="128"/>
      <c r="N148" s="49">
        <f t="shared" si="11"/>
        <v>0</v>
      </c>
      <c r="O148" s="49">
        <f t="shared" si="12"/>
        <v>0</v>
      </c>
      <c r="P148" s="129"/>
      <c r="Q148" s="37"/>
      <c r="R148" s="37"/>
      <c r="S148" s="37"/>
      <c r="T148" s="37"/>
      <c r="U148" s="37"/>
      <c r="V148" s="37"/>
      <c r="W148" s="37"/>
    </row>
    <row r="149" ht="39" customHeight="1" spans="1:23">
      <c r="A149" s="13"/>
      <c r="B149" s="125" t="s">
        <v>347</v>
      </c>
      <c r="C149" s="125" t="s">
        <v>348</v>
      </c>
      <c r="D149" s="60">
        <v>1.38</v>
      </c>
      <c r="E149" s="60">
        <v>0.21</v>
      </c>
      <c r="F149" s="60">
        <f t="shared" si="10"/>
        <v>1.59</v>
      </c>
      <c r="G149" s="60" t="s">
        <v>175</v>
      </c>
      <c r="H149" s="60" t="s">
        <v>176</v>
      </c>
      <c r="I149" s="60" t="s">
        <v>248</v>
      </c>
      <c r="J149" s="67">
        <v>192</v>
      </c>
      <c r="K149" s="13">
        <v>468</v>
      </c>
      <c r="L149" s="63">
        <v>0.52</v>
      </c>
      <c r="M149" s="128"/>
      <c r="N149" s="49">
        <f t="shared" si="11"/>
        <v>0</v>
      </c>
      <c r="O149" s="49">
        <f t="shared" si="12"/>
        <v>0</v>
      </c>
      <c r="P149" s="129"/>
      <c r="Q149" s="37"/>
      <c r="R149" s="37"/>
      <c r="S149" s="37"/>
      <c r="T149" s="37"/>
      <c r="U149" s="37"/>
      <c r="V149" s="37"/>
      <c r="W149" s="37"/>
    </row>
    <row r="150" ht="39" customHeight="1" spans="1:23">
      <c r="A150" s="13"/>
      <c r="B150" s="125"/>
      <c r="C150" s="125" t="s">
        <v>349</v>
      </c>
      <c r="D150" s="60">
        <v>1.35</v>
      </c>
      <c r="E150" s="60">
        <v>0.21</v>
      </c>
      <c r="F150" s="60">
        <f t="shared" si="10"/>
        <v>1.56</v>
      </c>
      <c r="G150" s="60" t="s">
        <v>175</v>
      </c>
      <c r="H150" s="60" t="s">
        <v>176</v>
      </c>
      <c r="I150" s="60" t="s">
        <v>248</v>
      </c>
      <c r="J150" s="67">
        <v>192</v>
      </c>
      <c r="K150" s="13">
        <v>468</v>
      </c>
      <c r="L150" s="63">
        <v>0.52</v>
      </c>
      <c r="M150" s="128"/>
      <c r="N150" s="49">
        <f t="shared" si="11"/>
        <v>0</v>
      </c>
      <c r="O150" s="49">
        <f t="shared" si="12"/>
        <v>0</v>
      </c>
      <c r="P150" s="129"/>
      <c r="Q150" s="37"/>
      <c r="R150" s="37"/>
      <c r="S150" s="37"/>
      <c r="T150" s="37"/>
      <c r="U150" s="37"/>
      <c r="V150" s="37"/>
      <c r="W150" s="37"/>
    </row>
    <row r="151" ht="39" customHeight="1" spans="1:23">
      <c r="A151" s="13"/>
      <c r="B151" s="125"/>
      <c r="C151" s="125" t="s">
        <v>282</v>
      </c>
      <c r="D151" s="60">
        <v>2.375</v>
      </c>
      <c r="E151" s="60">
        <v>0.21</v>
      </c>
      <c r="F151" s="60">
        <f t="shared" si="10"/>
        <v>2.585</v>
      </c>
      <c r="G151" s="60" t="s">
        <v>175</v>
      </c>
      <c r="H151" s="60" t="s">
        <v>176</v>
      </c>
      <c r="I151" s="60" t="s">
        <v>248</v>
      </c>
      <c r="J151" s="67">
        <v>192</v>
      </c>
      <c r="K151" s="13">
        <v>468</v>
      </c>
      <c r="L151" s="63">
        <v>0.72</v>
      </c>
      <c r="M151" s="128"/>
      <c r="N151" s="49">
        <f t="shared" si="11"/>
        <v>0</v>
      </c>
      <c r="O151" s="49">
        <f t="shared" si="12"/>
        <v>0</v>
      </c>
      <c r="P151" s="129"/>
      <c r="Q151" s="37"/>
      <c r="R151" s="37"/>
      <c r="S151" s="37"/>
      <c r="T151" s="37"/>
      <c r="U151" s="37"/>
      <c r="V151" s="37"/>
      <c r="W151" s="37"/>
    </row>
    <row r="152" ht="39" customHeight="1" spans="1:23">
      <c r="A152" s="13"/>
      <c r="B152" s="125"/>
      <c r="C152" s="125" t="s">
        <v>288</v>
      </c>
      <c r="D152" s="60">
        <v>1.38</v>
      </c>
      <c r="E152" s="60">
        <v>0.21</v>
      </c>
      <c r="F152" s="60">
        <f t="shared" si="10"/>
        <v>1.59</v>
      </c>
      <c r="G152" s="60" t="s">
        <v>175</v>
      </c>
      <c r="H152" s="60" t="s">
        <v>176</v>
      </c>
      <c r="I152" s="60" t="s">
        <v>248</v>
      </c>
      <c r="J152" s="67">
        <v>192</v>
      </c>
      <c r="K152" s="13">
        <v>468</v>
      </c>
      <c r="L152" s="63">
        <v>0.52</v>
      </c>
      <c r="M152" s="128"/>
      <c r="N152" s="49">
        <f t="shared" si="11"/>
        <v>0</v>
      </c>
      <c r="O152" s="49">
        <f t="shared" si="12"/>
        <v>0</v>
      </c>
      <c r="P152" s="129"/>
      <c r="Q152" s="37"/>
      <c r="R152" s="37"/>
      <c r="S152" s="37"/>
      <c r="T152" s="37"/>
      <c r="U152" s="37"/>
      <c r="V152" s="37"/>
      <c r="W152" s="37"/>
    </row>
    <row r="153" ht="39" customHeight="1" spans="1:23">
      <c r="A153" s="13"/>
      <c r="B153" s="125"/>
      <c r="C153" s="125" t="s">
        <v>291</v>
      </c>
      <c r="D153" s="60">
        <v>2.375</v>
      </c>
      <c r="E153" s="60">
        <v>0.21</v>
      </c>
      <c r="F153" s="60">
        <f t="shared" si="10"/>
        <v>2.585</v>
      </c>
      <c r="G153" s="60" t="s">
        <v>175</v>
      </c>
      <c r="H153" s="60" t="s">
        <v>176</v>
      </c>
      <c r="I153" s="60" t="s">
        <v>248</v>
      </c>
      <c r="J153" s="67">
        <v>192</v>
      </c>
      <c r="K153" s="13">
        <v>468</v>
      </c>
      <c r="L153" s="63">
        <v>0.72</v>
      </c>
      <c r="M153" s="128"/>
      <c r="N153" s="49">
        <f t="shared" si="11"/>
        <v>0</v>
      </c>
      <c r="O153" s="49">
        <f t="shared" si="12"/>
        <v>0</v>
      </c>
      <c r="P153" s="129"/>
      <c r="Q153" s="37"/>
      <c r="R153" s="37"/>
      <c r="S153" s="37"/>
      <c r="T153" s="37"/>
      <c r="U153" s="37"/>
      <c r="V153" s="37"/>
      <c r="W153" s="37"/>
    </row>
    <row r="154" ht="39" customHeight="1" spans="1:23">
      <c r="A154" s="13"/>
      <c r="B154" s="125"/>
      <c r="C154" s="125" t="s">
        <v>293</v>
      </c>
      <c r="D154" s="60">
        <v>3.51</v>
      </c>
      <c r="E154" s="60">
        <v>0.25</v>
      </c>
      <c r="F154" s="60">
        <f t="shared" si="10"/>
        <v>3.76</v>
      </c>
      <c r="G154" s="60" t="s">
        <v>175</v>
      </c>
      <c r="H154" s="60" t="s">
        <v>176</v>
      </c>
      <c r="I154" s="60" t="s">
        <v>248</v>
      </c>
      <c r="J154" s="67">
        <v>192</v>
      </c>
      <c r="K154" s="13">
        <v>468</v>
      </c>
      <c r="L154" s="63">
        <v>0.93</v>
      </c>
      <c r="M154" s="128"/>
      <c r="N154" s="49">
        <f t="shared" si="11"/>
        <v>0</v>
      </c>
      <c r="O154" s="49">
        <f t="shared" si="12"/>
        <v>0</v>
      </c>
      <c r="P154" s="129"/>
      <c r="Q154" s="37"/>
      <c r="R154" s="37"/>
      <c r="S154" s="37"/>
      <c r="T154" s="37"/>
      <c r="U154" s="37"/>
      <c r="V154" s="37"/>
      <c r="W154" s="37"/>
    </row>
    <row r="155" ht="39" customHeight="1" spans="1:23">
      <c r="A155" s="13"/>
      <c r="B155" s="125"/>
      <c r="C155" s="125" t="s">
        <v>350</v>
      </c>
      <c r="D155" s="60">
        <v>2.38</v>
      </c>
      <c r="E155" s="60">
        <v>0.21</v>
      </c>
      <c r="F155" s="60">
        <f t="shared" si="10"/>
        <v>2.59</v>
      </c>
      <c r="G155" s="60" t="s">
        <v>175</v>
      </c>
      <c r="H155" s="60" t="s">
        <v>176</v>
      </c>
      <c r="I155" s="60" t="s">
        <v>248</v>
      </c>
      <c r="J155" s="67">
        <v>192</v>
      </c>
      <c r="K155" s="13">
        <v>468</v>
      </c>
      <c r="L155" s="63">
        <v>0.52</v>
      </c>
      <c r="M155" s="128"/>
      <c r="N155" s="49">
        <f t="shared" si="11"/>
        <v>0</v>
      </c>
      <c r="O155" s="49">
        <f t="shared" si="12"/>
        <v>0</v>
      </c>
      <c r="P155" s="129"/>
      <c r="Q155" s="37"/>
      <c r="R155" s="37"/>
      <c r="S155" s="37"/>
      <c r="T155" s="37"/>
      <c r="U155" s="37"/>
      <c r="V155" s="37"/>
      <c r="W155" s="37"/>
    </row>
    <row r="156" ht="39" customHeight="1" spans="1:23">
      <c r="A156" s="13"/>
      <c r="B156" s="125"/>
      <c r="C156" s="125" t="s">
        <v>284</v>
      </c>
      <c r="D156" s="60">
        <v>2.43</v>
      </c>
      <c r="E156" s="60">
        <v>0.21</v>
      </c>
      <c r="F156" s="60">
        <f t="shared" si="10"/>
        <v>2.64</v>
      </c>
      <c r="G156" s="60" t="s">
        <v>175</v>
      </c>
      <c r="H156" s="60" t="s">
        <v>176</v>
      </c>
      <c r="I156" s="60" t="s">
        <v>248</v>
      </c>
      <c r="J156" s="67">
        <v>192</v>
      </c>
      <c r="K156" s="13">
        <v>468</v>
      </c>
      <c r="L156" s="63">
        <v>0.72</v>
      </c>
      <c r="M156" s="128"/>
      <c r="N156" s="49">
        <f t="shared" si="11"/>
        <v>0</v>
      </c>
      <c r="O156" s="49">
        <f t="shared" si="12"/>
        <v>0</v>
      </c>
      <c r="P156" s="129"/>
      <c r="Q156" s="37"/>
      <c r="R156" s="37"/>
      <c r="S156" s="37"/>
      <c r="T156" s="37"/>
      <c r="U156" s="37"/>
      <c r="V156" s="37"/>
      <c r="W156" s="37"/>
    </row>
    <row r="157" ht="39" customHeight="1" spans="1:23">
      <c r="A157" s="13"/>
      <c r="B157" s="125"/>
      <c r="C157" s="125" t="s">
        <v>351</v>
      </c>
      <c r="D157" s="60">
        <v>2.43</v>
      </c>
      <c r="E157" s="60">
        <v>0.21</v>
      </c>
      <c r="F157" s="60">
        <f t="shared" si="10"/>
        <v>2.64</v>
      </c>
      <c r="G157" s="60" t="s">
        <v>175</v>
      </c>
      <c r="H157" s="60" t="s">
        <v>176</v>
      </c>
      <c r="I157" s="60" t="s">
        <v>248</v>
      </c>
      <c r="J157" s="67">
        <v>192</v>
      </c>
      <c r="K157" s="13">
        <v>468</v>
      </c>
      <c r="L157" s="63">
        <v>0.74</v>
      </c>
      <c r="M157" s="128"/>
      <c r="N157" s="49">
        <f t="shared" si="11"/>
        <v>0</v>
      </c>
      <c r="O157" s="49">
        <f t="shared" si="12"/>
        <v>0</v>
      </c>
      <c r="P157" s="129"/>
      <c r="Q157" s="37"/>
      <c r="R157" s="37"/>
      <c r="S157" s="37"/>
      <c r="T157" s="37"/>
      <c r="U157" s="37"/>
      <c r="V157" s="37"/>
      <c r="W157" s="37"/>
    </row>
    <row r="158" ht="39" customHeight="1" spans="1:23">
      <c r="A158" s="13"/>
      <c r="B158" s="125"/>
      <c r="C158" s="125" t="s">
        <v>302</v>
      </c>
      <c r="D158" s="60">
        <v>4.45</v>
      </c>
      <c r="E158" s="60">
        <v>0.25</v>
      </c>
      <c r="F158" s="60">
        <f t="shared" si="10"/>
        <v>4.7</v>
      </c>
      <c r="G158" s="60" t="s">
        <v>175</v>
      </c>
      <c r="H158" s="60" t="s">
        <v>176</v>
      </c>
      <c r="I158" s="60" t="s">
        <v>248</v>
      </c>
      <c r="J158" s="67">
        <v>192</v>
      </c>
      <c r="K158" s="13">
        <v>468</v>
      </c>
      <c r="L158" s="63">
        <v>1.08</v>
      </c>
      <c r="M158" s="128"/>
      <c r="N158" s="49">
        <f t="shared" si="11"/>
        <v>0</v>
      </c>
      <c r="O158" s="49">
        <f t="shared" si="12"/>
        <v>0</v>
      </c>
      <c r="P158" s="129"/>
      <c r="Q158" s="37"/>
      <c r="R158" s="37"/>
      <c r="S158" s="37"/>
      <c r="T158" s="37"/>
      <c r="U158" s="37"/>
      <c r="V158" s="37"/>
      <c r="W158" s="37"/>
    </row>
    <row r="159" ht="39" customHeight="1" spans="1:23">
      <c r="A159" s="13"/>
      <c r="B159" s="125"/>
      <c r="C159" s="125" t="s">
        <v>289</v>
      </c>
      <c r="D159" s="60">
        <v>2.38</v>
      </c>
      <c r="E159" s="60">
        <v>0.21</v>
      </c>
      <c r="F159" s="60">
        <f t="shared" si="10"/>
        <v>2.59</v>
      </c>
      <c r="G159" s="60" t="s">
        <v>175</v>
      </c>
      <c r="H159" s="60" t="s">
        <v>176</v>
      </c>
      <c r="I159" s="60" t="s">
        <v>248</v>
      </c>
      <c r="J159" s="67">
        <v>192</v>
      </c>
      <c r="K159" s="13">
        <v>468</v>
      </c>
      <c r="L159" s="63">
        <v>0.52</v>
      </c>
      <c r="M159" s="128"/>
      <c r="N159" s="49">
        <f t="shared" si="11"/>
        <v>0</v>
      </c>
      <c r="O159" s="49">
        <f t="shared" si="12"/>
        <v>0</v>
      </c>
      <c r="P159" s="129"/>
      <c r="Q159" s="37"/>
      <c r="R159" s="37"/>
      <c r="S159" s="37"/>
      <c r="T159" s="37"/>
      <c r="U159" s="37"/>
      <c r="V159" s="37"/>
      <c r="W159" s="37"/>
    </row>
    <row r="160" ht="39" customHeight="1" spans="1:23">
      <c r="A160" s="13"/>
      <c r="B160" s="125"/>
      <c r="C160" s="125" t="s">
        <v>290</v>
      </c>
      <c r="D160" s="60">
        <v>2.43</v>
      </c>
      <c r="E160" s="60">
        <v>0.21</v>
      </c>
      <c r="F160" s="60">
        <f t="shared" si="10"/>
        <v>2.64</v>
      </c>
      <c r="G160" s="60" t="s">
        <v>175</v>
      </c>
      <c r="H160" s="60" t="s">
        <v>176</v>
      </c>
      <c r="I160" s="60" t="s">
        <v>248</v>
      </c>
      <c r="J160" s="67">
        <v>192</v>
      </c>
      <c r="K160" s="13">
        <v>468</v>
      </c>
      <c r="L160" s="63">
        <v>0.74</v>
      </c>
      <c r="M160" s="128"/>
      <c r="N160" s="49">
        <f t="shared" si="11"/>
        <v>0</v>
      </c>
      <c r="O160" s="49">
        <f t="shared" si="12"/>
        <v>0</v>
      </c>
      <c r="P160" s="129"/>
      <c r="Q160" s="37"/>
      <c r="R160" s="37"/>
      <c r="S160" s="37"/>
      <c r="T160" s="37"/>
      <c r="U160" s="37"/>
      <c r="V160" s="37"/>
      <c r="W160" s="37"/>
    </row>
    <row r="161" ht="39" customHeight="1" spans="1:23">
      <c r="A161" s="13"/>
      <c r="B161" s="125"/>
      <c r="C161" s="125" t="s">
        <v>294</v>
      </c>
      <c r="D161" s="60">
        <v>2.76</v>
      </c>
      <c r="E161" s="60">
        <v>0.25</v>
      </c>
      <c r="F161" s="60">
        <f t="shared" si="10"/>
        <v>3.01</v>
      </c>
      <c r="G161" s="60" t="s">
        <v>175</v>
      </c>
      <c r="H161" s="60" t="s">
        <v>176</v>
      </c>
      <c r="I161" s="60" t="s">
        <v>248</v>
      </c>
      <c r="J161" s="67">
        <v>192</v>
      </c>
      <c r="K161" s="13">
        <v>468</v>
      </c>
      <c r="L161" s="63">
        <v>0.94</v>
      </c>
      <c r="M161" s="128"/>
      <c r="N161" s="49">
        <f t="shared" si="11"/>
        <v>0</v>
      </c>
      <c r="O161" s="49">
        <f t="shared" si="12"/>
        <v>0</v>
      </c>
      <c r="P161" s="129"/>
      <c r="Q161" s="37"/>
      <c r="R161" s="37"/>
      <c r="S161" s="37"/>
      <c r="T161" s="37"/>
      <c r="U161" s="37"/>
      <c r="V161" s="37"/>
      <c r="W161" s="37"/>
    </row>
    <row r="162" ht="39" customHeight="1" spans="1:23">
      <c r="A162" s="13"/>
      <c r="B162" s="125"/>
      <c r="C162" s="125" t="s">
        <v>352</v>
      </c>
      <c r="D162" s="60">
        <v>3.07</v>
      </c>
      <c r="E162" s="60">
        <v>0.25</v>
      </c>
      <c r="F162" s="60">
        <f t="shared" si="10"/>
        <v>3.32</v>
      </c>
      <c r="G162" s="60" t="s">
        <v>175</v>
      </c>
      <c r="H162" s="60" t="s">
        <v>176</v>
      </c>
      <c r="I162" s="60" t="s">
        <v>248</v>
      </c>
      <c r="J162" s="67">
        <v>192</v>
      </c>
      <c r="K162" s="13">
        <v>468</v>
      </c>
      <c r="L162" s="63">
        <v>0.94</v>
      </c>
      <c r="M162" s="128"/>
      <c r="N162" s="49">
        <f t="shared" si="11"/>
        <v>0</v>
      </c>
      <c r="O162" s="49">
        <f t="shared" si="12"/>
        <v>0</v>
      </c>
      <c r="P162" s="129"/>
      <c r="Q162" s="37"/>
      <c r="R162" s="37"/>
      <c r="S162" s="37"/>
      <c r="T162" s="37"/>
      <c r="U162" s="37"/>
      <c r="V162" s="37"/>
      <c r="W162" s="37"/>
    </row>
    <row r="163" ht="39" customHeight="1" spans="1:23">
      <c r="A163" s="13"/>
      <c r="B163" s="125"/>
      <c r="C163" s="125" t="s">
        <v>353</v>
      </c>
      <c r="D163" s="60">
        <v>2.24</v>
      </c>
      <c r="E163" s="60">
        <v>0.25</v>
      </c>
      <c r="F163" s="60">
        <f t="shared" si="10"/>
        <v>2.49</v>
      </c>
      <c r="G163" s="60" t="s">
        <v>175</v>
      </c>
      <c r="H163" s="60" t="s">
        <v>176</v>
      </c>
      <c r="I163" s="60" t="s">
        <v>248</v>
      </c>
      <c r="J163" s="67">
        <v>192</v>
      </c>
      <c r="K163" s="13">
        <v>468</v>
      </c>
      <c r="L163" s="63">
        <v>0.83</v>
      </c>
      <c r="M163" s="128"/>
      <c r="N163" s="49">
        <f t="shared" si="11"/>
        <v>0</v>
      </c>
      <c r="O163" s="49">
        <f t="shared" si="12"/>
        <v>0</v>
      </c>
      <c r="P163" s="129"/>
      <c r="Q163" s="37"/>
      <c r="R163" s="37"/>
      <c r="S163" s="37"/>
      <c r="T163" s="37"/>
      <c r="U163" s="37"/>
      <c r="V163" s="37"/>
      <c r="W163" s="37"/>
    </row>
    <row r="164" ht="39" customHeight="1" spans="1:23">
      <c r="A164" s="13"/>
      <c r="B164" s="125"/>
      <c r="C164" s="125" t="s">
        <v>354</v>
      </c>
      <c r="D164" s="60">
        <v>2.881</v>
      </c>
      <c r="E164" s="60">
        <v>0.25</v>
      </c>
      <c r="F164" s="60">
        <f t="shared" si="10"/>
        <v>3.131</v>
      </c>
      <c r="G164" s="60" t="s">
        <v>175</v>
      </c>
      <c r="H164" s="60" t="s">
        <v>176</v>
      </c>
      <c r="I164" s="60" t="s">
        <v>248</v>
      </c>
      <c r="J164" s="67">
        <v>192</v>
      </c>
      <c r="K164" s="13">
        <v>468</v>
      </c>
      <c r="L164" s="63">
        <v>0.94</v>
      </c>
      <c r="M164" s="128"/>
      <c r="N164" s="49">
        <f t="shared" ref="N164:N193" si="13">IF(ROUND(M164,2)&gt;L164,"",ROUND(M164,2))</f>
        <v>0</v>
      </c>
      <c r="O164" s="49">
        <f t="shared" ref="O164:O193" si="14">N164*K164</f>
        <v>0</v>
      </c>
      <c r="P164" s="129"/>
      <c r="Q164" s="37"/>
      <c r="R164" s="37"/>
      <c r="S164" s="37"/>
      <c r="T164" s="37"/>
      <c r="U164" s="37"/>
      <c r="V164" s="37"/>
      <c r="W164" s="37"/>
    </row>
    <row r="165" ht="39" customHeight="1" spans="1:23">
      <c r="A165" s="13"/>
      <c r="B165" s="131" t="s">
        <v>355</v>
      </c>
      <c r="C165" s="132" t="s">
        <v>328</v>
      </c>
      <c r="D165" s="130">
        <v>6.16</v>
      </c>
      <c r="E165" s="60">
        <v>0.76</v>
      </c>
      <c r="F165" s="60">
        <f t="shared" si="10"/>
        <v>6.92</v>
      </c>
      <c r="G165" s="60" t="s">
        <v>175</v>
      </c>
      <c r="H165" s="60" t="s">
        <v>176</v>
      </c>
      <c r="I165" s="60" t="s">
        <v>320</v>
      </c>
      <c r="J165" s="67">
        <v>96</v>
      </c>
      <c r="K165" s="13">
        <v>468</v>
      </c>
      <c r="L165" s="63">
        <v>2.18</v>
      </c>
      <c r="M165" s="128"/>
      <c r="N165" s="49">
        <f t="shared" si="13"/>
        <v>0</v>
      </c>
      <c r="O165" s="49">
        <f t="shared" si="14"/>
        <v>0</v>
      </c>
      <c r="P165" s="129"/>
      <c r="Q165" s="37"/>
      <c r="R165" s="37"/>
      <c r="S165" s="37"/>
      <c r="T165" s="37"/>
      <c r="U165" s="37"/>
      <c r="V165" s="37"/>
      <c r="W165" s="37"/>
    </row>
    <row r="166" ht="39" customHeight="1" spans="1:23">
      <c r="A166" s="13"/>
      <c r="B166" s="131"/>
      <c r="C166" s="132" t="s">
        <v>329</v>
      </c>
      <c r="D166" s="130">
        <v>6.51</v>
      </c>
      <c r="E166" s="60">
        <v>0.76</v>
      </c>
      <c r="F166" s="60">
        <f t="shared" si="10"/>
        <v>7.27</v>
      </c>
      <c r="G166" s="60" t="s">
        <v>175</v>
      </c>
      <c r="H166" s="60" t="s">
        <v>176</v>
      </c>
      <c r="I166" s="60" t="s">
        <v>320</v>
      </c>
      <c r="J166" s="67">
        <v>96</v>
      </c>
      <c r="K166" s="13">
        <v>468</v>
      </c>
      <c r="L166" s="63">
        <v>2.27</v>
      </c>
      <c r="M166" s="128"/>
      <c r="N166" s="49">
        <f t="shared" si="13"/>
        <v>0</v>
      </c>
      <c r="O166" s="49">
        <f t="shared" si="14"/>
        <v>0</v>
      </c>
      <c r="P166" s="129"/>
      <c r="Q166" s="37"/>
      <c r="R166" s="37"/>
      <c r="S166" s="37"/>
      <c r="T166" s="37"/>
      <c r="U166" s="37"/>
      <c r="V166" s="37"/>
      <c r="W166" s="37"/>
    </row>
    <row r="167" ht="39" customHeight="1" spans="1:23">
      <c r="A167" s="13"/>
      <c r="B167" s="131"/>
      <c r="C167" s="13" t="s">
        <v>330</v>
      </c>
      <c r="D167" s="130">
        <v>6.51</v>
      </c>
      <c r="E167" s="60">
        <v>0.76</v>
      </c>
      <c r="F167" s="60">
        <f t="shared" si="10"/>
        <v>7.27</v>
      </c>
      <c r="G167" s="60" t="s">
        <v>175</v>
      </c>
      <c r="H167" s="60" t="s">
        <v>176</v>
      </c>
      <c r="I167" s="60" t="s">
        <v>320</v>
      </c>
      <c r="J167" s="67">
        <v>96</v>
      </c>
      <c r="K167" s="13">
        <v>468</v>
      </c>
      <c r="L167" s="63">
        <v>2.27</v>
      </c>
      <c r="M167" s="128"/>
      <c r="N167" s="49">
        <f t="shared" si="13"/>
        <v>0</v>
      </c>
      <c r="O167" s="49">
        <f t="shared" si="14"/>
        <v>0</v>
      </c>
      <c r="P167" s="129"/>
      <c r="Q167" s="37"/>
      <c r="R167" s="37"/>
      <c r="S167" s="37"/>
      <c r="T167" s="37"/>
      <c r="U167" s="37"/>
      <c r="V167" s="37"/>
      <c r="W167" s="37"/>
    </row>
    <row r="168" ht="39" customHeight="1" spans="1:23">
      <c r="A168" s="13"/>
      <c r="B168" s="131"/>
      <c r="C168" s="132" t="s">
        <v>331</v>
      </c>
      <c r="D168" s="130">
        <v>6.51</v>
      </c>
      <c r="E168" s="60">
        <v>0.76</v>
      </c>
      <c r="F168" s="60">
        <f t="shared" si="10"/>
        <v>7.27</v>
      </c>
      <c r="G168" s="60" t="s">
        <v>175</v>
      </c>
      <c r="H168" s="60" t="s">
        <v>176</v>
      </c>
      <c r="I168" s="60" t="s">
        <v>320</v>
      </c>
      <c r="J168" s="67">
        <v>96</v>
      </c>
      <c r="K168" s="13">
        <v>468</v>
      </c>
      <c r="L168" s="63">
        <v>2.27</v>
      </c>
      <c r="M168" s="128"/>
      <c r="N168" s="49">
        <f t="shared" si="13"/>
        <v>0</v>
      </c>
      <c r="O168" s="49">
        <f t="shared" si="14"/>
        <v>0</v>
      </c>
      <c r="P168" s="129"/>
      <c r="Q168" s="37"/>
      <c r="R168" s="37"/>
      <c r="S168" s="37"/>
      <c r="T168" s="37"/>
      <c r="U168" s="37"/>
      <c r="V168" s="37"/>
      <c r="W168" s="37"/>
    </row>
    <row r="169" ht="39" customHeight="1" spans="1:23">
      <c r="A169" s="13"/>
      <c r="B169" s="131"/>
      <c r="C169" s="13" t="s">
        <v>335</v>
      </c>
      <c r="D169" s="130">
        <v>8.63</v>
      </c>
      <c r="E169" s="60">
        <v>1.35</v>
      </c>
      <c r="F169" s="60">
        <f t="shared" si="10"/>
        <v>9.98</v>
      </c>
      <c r="G169" s="60" t="s">
        <v>175</v>
      </c>
      <c r="H169" s="60" t="s">
        <v>176</v>
      </c>
      <c r="I169" s="60" t="s">
        <v>320</v>
      </c>
      <c r="J169" s="67">
        <v>48</v>
      </c>
      <c r="K169" s="13">
        <v>468</v>
      </c>
      <c r="L169" s="63">
        <v>2.77</v>
      </c>
      <c r="M169" s="128"/>
      <c r="N169" s="49">
        <f t="shared" si="13"/>
        <v>0</v>
      </c>
      <c r="O169" s="49">
        <f t="shared" si="14"/>
        <v>0</v>
      </c>
      <c r="P169" s="129"/>
      <c r="Q169" s="37"/>
      <c r="R169" s="37"/>
      <c r="S169" s="37"/>
      <c r="T169" s="37"/>
      <c r="U169" s="37"/>
      <c r="V169" s="37"/>
      <c r="W169" s="37"/>
    </row>
    <row r="170" ht="39" customHeight="1" spans="1:23">
      <c r="A170" s="13"/>
      <c r="B170" s="131"/>
      <c r="C170" s="132" t="s">
        <v>338</v>
      </c>
      <c r="D170" s="130">
        <v>10.73</v>
      </c>
      <c r="E170" s="60">
        <v>1.35</v>
      </c>
      <c r="F170" s="60">
        <f t="shared" si="10"/>
        <v>12.08</v>
      </c>
      <c r="G170" s="60" t="s">
        <v>175</v>
      </c>
      <c r="H170" s="60" t="s">
        <v>176</v>
      </c>
      <c r="I170" s="60" t="s">
        <v>320</v>
      </c>
      <c r="J170" s="67">
        <v>48</v>
      </c>
      <c r="K170" s="13">
        <v>468</v>
      </c>
      <c r="L170" s="63">
        <v>3.41</v>
      </c>
      <c r="M170" s="128"/>
      <c r="N170" s="49">
        <f t="shared" si="13"/>
        <v>0</v>
      </c>
      <c r="O170" s="49">
        <f t="shared" si="14"/>
        <v>0</v>
      </c>
      <c r="P170" s="129"/>
      <c r="Q170" s="37"/>
      <c r="R170" s="37"/>
      <c r="S170" s="37"/>
      <c r="T170" s="37"/>
      <c r="U170" s="37"/>
      <c r="V170" s="37"/>
      <c r="W170" s="37"/>
    </row>
    <row r="171" ht="39" customHeight="1" spans="1:23">
      <c r="A171" s="13"/>
      <c r="B171" s="131"/>
      <c r="C171" s="133" t="s">
        <v>336</v>
      </c>
      <c r="D171" s="60">
        <f>VLOOKUP(C171,'[1]Sheet1 (2)'!$B:$C,2,0)</f>
        <v>9.24</v>
      </c>
      <c r="E171" s="60">
        <v>2.08</v>
      </c>
      <c r="F171" s="60">
        <f t="shared" si="10"/>
        <v>11.32</v>
      </c>
      <c r="G171" s="60" t="s">
        <v>175</v>
      </c>
      <c r="H171" s="60" t="s">
        <v>176</v>
      </c>
      <c r="I171" s="60" t="s">
        <v>320</v>
      </c>
      <c r="J171" s="67">
        <v>48</v>
      </c>
      <c r="K171" s="13">
        <v>468</v>
      </c>
      <c r="L171" s="63">
        <v>3.76</v>
      </c>
      <c r="M171" s="128"/>
      <c r="N171" s="49">
        <f t="shared" si="13"/>
        <v>0</v>
      </c>
      <c r="O171" s="49">
        <f t="shared" si="14"/>
        <v>0</v>
      </c>
      <c r="P171" s="129"/>
      <c r="Q171" s="37"/>
      <c r="R171" s="37"/>
      <c r="S171" s="37"/>
      <c r="T171" s="37"/>
      <c r="U171" s="37"/>
      <c r="V171" s="37"/>
      <c r="W171" s="37"/>
    </row>
    <row r="172" ht="39" customHeight="1" spans="1:23">
      <c r="A172" s="13" t="s">
        <v>389</v>
      </c>
      <c r="B172" s="42" t="s">
        <v>347</v>
      </c>
      <c r="C172" s="133">
        <v>200000166</v>
      </c>
      <c r="D172" s="60">
        <v>3.55</v>
      </c>
      <c r="E172" s="60">
        <v>0.29</v>
      </c>
      <c r="F172" s="60">
        <f t="shared" si="10"/>
        <v>3.84</v>
      </c>
      <c r="G172" s="60" t="s">
        <v>175</v>
      </c>
      <c r="H172" s="60" t="s">
        <v>176</v>
      </c>
      <c r="I172" s="60" t="s">
        <v>248</v>
      </c>
      <c r="J172" s="67">
        <v>192</v>
      </c>
      <c r="K172" s="13">
        <v>468</v>
      </c>
      <c r="L172" s="63">
        <v>0.21</v>
      </c>
      <c r="M172" s="128"/>
      <c r="N172" s="49">
        <f t="shared" si="13"/>
        <v>0</v>
      </c>
      <c r="O172" s="49">
        <f t="shared" si="14"/>
        <v>0</v>
      </c>
      <c r="P172" s="129"/>
      <c r="Q172" s="37"/>
      <c r="R172" s="37"/>
      <c r="S172" s="37"/>
      <c r="T172" s="37"/>
      <c r="U172" s="37"/>
      <c r="V172" s="37"/>
      <c r="W172" s="37"/>
    </row>
    <row r="173" ht="39" customHeight="1" spans="1:23">
      <c r="A173" s="13"/>
      <c r="B173" s="42" t="s">
        <v>357</v>
      </c>
      <c r="C173" s="133">
        <v>200000178</v>
      </c>
      <c r="D173" s="60">
        <v>1.25</v>
      </c>
      <c r="E173" s="60">
        <v>0.29</v>
      </c>
      <c r="F173" s="60">
        <f t="shared" si="10"/>
        <v>1.54</v>
      </c>
      <c r="G173" s="60" t="s">
        <v>175</v>
      </c>
      <c r="H173" s="60" t="s">
        <v>176</v>
      </c>
      <c r="I173" s="60" t="s">
        <v>177</v>
      </c>
      <c r="J173" s="67">
        <v>192</v>
      </c>
      <c r="K173" s="13">
        <v>468</v>
      </c>
      <c r="L173" s="63">
        <v>0.08</v>
      </c>
      <c r="M173" s="128"/>
      <c r="N173" s="49">
        <f t="shared" si="13"/>
        <v>0</v>
      </c>
      <c r="O173" s="49">
        <f t="shared" si="14"/>
        <v>0</v>
      </c>
      <c r="P173" s="129"/>
      <c r="Q173" s="37"/>
      <c r="R173" s="37"/>
      <c r="S173" s="37"/>
      <c r="T173" s="37"/>
      <c r="U173" s="37"/>
      <c r="V173" s="37"/>
      <c r="W173" s="37"/>
    </row>
    <row r="174" ht="39" customHeight="1" spans="1:23">
      <c r="A174" s="13"/>
      <c r="B174" s="42" t="s">
        <v>358</v>
      </c>
      <c r="C174" s="133">
        <v>200000406</v>
      </c>
      <c r="D174" s="60">
        <v>3.7</v>
      </c>
      <c r="E174" s="60">
        <v>0.29</v>
      </c>
      <c r="F174" s="60">
        <f t="shared" si="10"/>
        <v>3.99</v>
      </c>
      <c r="G174" s="60" t="s">
        <v>175</v>
      </c>
      <c r="H174" s="60" t="s">
        <v>176</v>
      </c>
      <c r="I174" s="60" t="s">
        <v>177</v>
      </c>
      <c r="J174" s="67">
        <v>96</v>
      </c>
      <c r="K174" s="13">
        <v>468</v>
      </c>
      <c r="L174" s="63">
        <v>0.22</v>
      </c>
      <c r="M174" s="128"/>
      <c r="N174" s="49">
        <f t="shared" si="13"/>
        <v>0</v>
      </c>
      <c r="O174" s="49">
        <f t="shared" si="14"/>
        <v>0</v>
      </c>
      <c r="P174" s="129"/>
      <c r="Q174" s="37"/>
      <c r="R174" s="37"/>
      <c r="S174" s="37"/>
      <c r="T174" s="37"/>
      <c r="U174" s="37"/>
      <c r="V174" s="37"/>
      <c r="W174" s="37"/>
    </row>
    <row r="175" ht="39" customHeight="1" spans="1:23">
      <c r="A175" s="13"/>
      <c r="B175" s="42" t="s">
        <v>347</v>
      </c>
      <c r="C175" s="133">
        <v>200000903</v>
      </c>
      <c r="D175" s="60">
        <v>4</v>
      </c>
      <c r="E175" s="60">
        <v>0.29</v>
      </c>
      <c r="F175" s="60">
        <f t="shared" si="10"/>
        <v>4.29</v>
      </c>
      <c r="G175" s="60" t="s">
        <v>175</v>
      </c>
      <c r="H175" s="60" t="s">
        <v>176</v>
      </c>
      <c r="I175" s="60" t="s">
        <v>248</v>
      </c>
      <c r="J175" s="67">
        <v>192</v>
      </c>
      <c r="K175" s="13">
        <v>468</v>
      </c>
      <c r="L175" s="63">
        <v>0.23</v>
      </c>
      <c r="M175" s="128"/>
      <c r="N175" s="49">
        <f t="shared" si="13"/>
        <v>0</v>
      </c>
      <c r="O175" s="49">
        <f t="shared" si="14"/>
        <v>0</v>
      </c>
      <c r="P175" s="129"/>
      <c r="Q175" s="37"/>
      <c r="R175" s="37"/>
      <c r="S175" s="37"/>
      <c r="T175" s="37"/>
      <c r="U175" s="37"/>
      <c r="V175" s="37"/>
      <c r="W175" s="37"/>
    </row>
    <row r="176" ht="39" customHeight="1" spans="1:23">
      <c r="A176" s="13"/>
      <c r="B176" s="42" t="s">
        <v>358</v>
      </c>
      <c r="C176" s="133">
        <v>200000904</v>
      </c>
      <c r="D176" s="60">
        <v>3.45</v>
      </c>
      <c r="E176" s="60">
        <v>0.29</v>
      </c>
      <c r="F176" s="60">
        <f t="shared" si="10"/>
        <v>3.74</v>
      </c>
      <c r="G176" s="60" t="s">
        <v>175</v>
      </c>
      <c r="H176" s="60" t="s">
        <v>176</v>
      </c>
      <c r="I176" s="60" t="s">
        <v>177</v>
      </c>
      <c r="J176" s="67">
        <v>96</v>
      </c>
      <c r="K176" s="13">
        <v>468</v>
      </c>
      <c r="L176" s="63">
        <v>0.2</v>
      </c>
      <c r="M176" s="128"/>
      <c r="N176" s="49">
        <f t="shared" si="13"/>
        <v>0</v>
      </c>
      <c r="O176" s="49">
        <f t="shared" si="14"/>
        <v>0</v>
      </c>
      <c r="P176" s="129"/>
      <c r="Q176" s="37"/>
      <c r="R176" s="37"/>
      <c r="S176" s="37"/>
      <c r="T176" s="37"/>
      <c r="U176" s="37"/>
      <c r="V176" s="37"/>
      <c r="W176" s="37"/>
    </row>
    <row r="177" ht="39" customHeight="1" spans="1:23">
      <c r="A177" s="13"/>
      <c r="B177" s="42" t="s">
        <v>357</v>
      </c>
      <c r="C177" s="133">
        <v>200000906</v>
      </c>
      <c r="D177" s="60">
        <v>1.25</v>
      </c>
      <c r="E177" s="60">
        <v>0.29</v>
      </c>
      <c r="F177" s="60">
        <f t="shared" si="10"/>
        <v>1.54</v>
      </c>
      <c r="G177" s="60" t="s">
        <v>175</v>
      </c>
      <c r="H177" s="60" t="s">
        <v>176</v>
      </c>
      <c r="I177" s="60" t="s">
        <v>177</v>
      </c>
      <c r="J177" s="67">
        <v>192</v>
      </c>
      <c r="K177" s="13">
        <v>468</v>
      </c>
      <c r="L177" s="63">
        <v>0.08</v>
      </c>
      <c r="M177" s="128"/>
      <c r="N177" s="49">
        <f t="shared" si="13"/>
        <v>0</v>
      </c>
      <c r="O177" s="49">
        <f t="shared" si="14"/>
        <v>0</v>
      </c>
      <c r="P177" s="129"/>
      <c r="Q177" s="37"/>
      <c r="R177" s="37"/>
      <c r="S177" s="37"/>
      <c r="T177" s="37"/>
      <c r="U177" s="37"/>
      <c r="V177" s="37"/>
      <c r="W177" s="37"/>
    </row>
    <row r="178" ht="39" customHeight="1" spans="1:23">
      <c r="A178" s="13"/>
      <c r="B178" s="134" t="s">
        <v>347</v>
      </c>
      <c r="C178" s="134" t="s">
        <v>359</v>
      </c>
      <c r="D178" s="60">
        <v>4.21</v>
      </c>
      <c r="E178" s="60">
        <v>0.29</v>
      </c>
      <c r="F178" s="60">
        <f t="shared" si="10"/>
        <v>4.5</v>
      </c>
      <c r="G178" s="60" t="s">
        <v>175</v>
      </c>
      <c r="H178" s="60" t="s">
        <v>176</v>
      </c>
      <c r="I178" s="60" t="s">
        <v>248</v>
      </c>
      <c r="J178" s="67">
        <v>192</v>
      </c>
      <c r="K178" s="13">
        <v>468</v>
      </c>
      <c r="L178" s="63">
        <v>0.25</v>
      </c>
      <c r="M178" s="128"/>
      <c r="N178" s="49">
        <f t="shared" si="13"/>
        <v>0</v>
      </c>
      <c r="O178" s="49">
        <f t="shared" si="14"/>
        <v>0</v>
      </c>
      <c r="P178" s="129"/>
      <c r="Q178" s="37"/>
      <c r="R178" s="37"/>
      <c r="S178" s="37"/>
      <c r="T178" s="37"/>
      <c r="U178" s="37"/>
      <c r="V178" s="37"/>
      <c r="W178" s="37"/>
    </row>
    <row r="179" ht="39" customHeight="1" spans="1:23">
      <c r="A179" s="13"/>
      <c r="B179" s="134" t="s">
        <v>357</v>
      </c>
      <c r="C179" s="134" t="s">
        <v>360</v>
      </c>
      <c r="D179" s="60">
        <v>1.25</v>
      </c>
      <c r="E179" s="60">
        <v>0.29</v>
      </c>
      <c r="F179" s="60">
        <f t="shared" si="10"/>
        <v>1.54</v>
      </c>
      <c r="G179" s="60" t="s">
        <v>175</v>
      </c>
      <c r="H179" s="60" t="s">
        <v>176</v>
      </c>
      <c r="I179" s="60" t="s">
        <v>177</v>
      </c>
      <c r="J179" s="67">
        <v>192</v>
      </c>
      <c r="K179" s="13">
        <v>468</v>
      </c>
      <c r="L179" s="63">
        <v>0.08</v>
      </c>
      <c r="M179" s="128"/>
      <c r="N179" s="49">
        <f t="shared" si="13"/>
        <v>0</v>
      </c>
      <c r="O179" s="49">
        <f t="shared" si="14"/>
        <v>0</v>
      </c>
      <c r="P179" s="129"/>
      <c r="Q179" s="37"/>
      <c r="R179" s="37"/>
      <c r="S179" s="37"/>
      <c r="T179" s="37"/>
      <c r="U179" s="37"/>
      <c r="V179" s="37"/>
      <c r="W179" s="37"/>
    </row>
    <row r="180" ht="39" customHeight="1" spans="1:23">
      <c r="A180" s="13"/>
      <c r="B180" s="134" t="s">
        <v>358</v>
      </c>
      <c r="C180" s="134" t="s">
        <v>361</v>
      </c>
      <c r="D180" s="60">
        <v>3.5</v>
      </c>
      <c r="E180" s="60">
        <v>0.29</v>
      </c>
      <c r="F180" s="60">
        <f t="shared" si="10"/>
        <v>3.79</v>
      </c>
      <c r="G180" s="60" t="s">
        <v>175</v>
      </c>
      <c r="H180" s="60" t="s">
        <v>176</v>
      </c>
      <c r="I180" s="60" t="s">
        <v>177</v>
      </c>
      <c r="J180" s="67">
        <v>96</v>
      </c>
      <c r="K180" s="13">
        <v>468</v>
      </c>
      <c r="L180" s="63">
        <v>0.21</v>
      </c>
      <c r="M180" s="128"/>
      <c r="N180" s="49">
        <f t="shared" si="13"/>
        <v>0</v>
      </c>
      <c r="O180" s="49">
        <f t="shared" si="14"/>
        <v>0</v>
      </c>
      <c r="P180" s="129"/>
      <c r="Q180" s="37"/>
      <c r="R180" s="37"/>
      <c r="S180" s="37"/>
      <c r="T180" s="37"/>
      <c r="U180" s="37"/>
      <c r="V180" s="37"/>
      <c r="W180" s="37"/>
    </row>
    <row r="181" ht="39" customHeight="1" spans="1:23">
      <c r="A181" s="13" t="s">
        <v>390</v>
      </c>
      <c r="B181" s="42" t="s">
        <v>173</v>
      </c>
      <c r="C181" s="42" t="s">
        <v>363</v>
      </c>
      <c r="D181" s="60">
        <v>0.55</v>
      </c>
      <c r="E181" s="60">
        <v>0.06</v>
      </c>
      <c r="F181" s="60">
        <f t="shared" si="10"/>
        <v>0.61</v>
      </c>
      <c r="G181" s="60" t="s">
        <v>175</v>
      </c>
      <c r="H181" s="60" t="s">
        <v>176</v>
      </c>
      <c r="I181" s="60" t="s">
        <v>177</v>
      </c>
      <c r="J181" s="67">
        <v>192</v>
      </c>
      <c r="K181" s="13">
        <v>468</v>
      </c>
      <c r="L181" s="63">
        <v>0.25</v>
      </c>
      <c r="M181" s="128"/>
      <c r="N181" s="49">
        <f t="shared" si="13"/>
        <v>0</v>
      </c>
      <c r="O181" s="49">
        <f t="shared" si="14"/>
        <v>0</v>
      </c>
      <c r="P181" s="129"/>
      <c r="Q181" s="37"/>
      <c r="R181" s="37"/>
      <c r="S181" s="37"/>
      <c r="T181" s="37"/>
      <c r="U181" s="37"/>
      <c r="V181" s="37"/>
      <c r="W181" s="37"/>
    </row>
    <row r="182" ht="39" customHeight="1" spans="1:23">
      <c r="A182" s="13"/>
      <c r="B182" s="42" t="s">
        <v>221</v>
      </c>
      <c r="C182" s="42" t="s">
        <v>364</v>
      </c>
      <c r="D182" s="60">
        <v>2.6</v>
      </c>
      <c r="E182" s="60">
        <v>0.58</v>
      </c>
      <c r="F182" s="60">
        <f t="shared" si="10"/>
        <v>3.18</v>
      </c>
      <c r="G182" s="60" t="s">
        <v>175</v>
      </c>
      <c r="H182" s="60" t="s">
        <v>176</v>
      </c>
      <c r="I182" s="60" t="s">
        <v>177</v>
      </c>
      <c r="J182" s="67">
        <v>96</v>
      </c>
      <c r="K182" s="13">
        <v>468</v>
      </c>
      <c r="L182" s="63">
        <v>1.31</v>
      </c>
      <c r="M182" s="128"/>
      <c r="N182" s="49">
        <f t="shared" si="13"/>
        <v>0</v>
      </c>
      <c r="O182" s="49">
        <f t="shared" si="14"/>
        <v>0</v>
      </c>
      <c r="P182" s="129"/>
      <c r="Q182" s="37"/>
      <c r="R182" s="37"/>
      <c r="S182" s="37"/>
      <c r="T182" s="37"/>
      <c r="U182" s="37"/>
      <c r="V182" s="37"/>
      <c r="W182" s="37"/>
    </row>
    <row r="183" ht="39" customHeight="1" spans="1:23">
      <c r="A183" s="13"/>
      <c r="B183" s="42" t="s">
        <v>355</v>
      </c>
      <c r="C183" s="42" t="s">
        <v>365</v>
      </c>
      <c r="D183" s="60">
        <v>5.6</v>
      </c>
      <c r="E183" s="60">
        <v>0.76</v>
      </c>
      <c r="F183" s="60">
        <f t="shared" si="10"/>
        <v>6.36</v>
      </c>
      <c r="G183" s="60" t="s">
        <v>175</v>
      </c>
      <c r="H183" s="60" t="s">
        <v>176</v>
      </c>
      <c r="I183" s="60" t="s">
        <v>320</v>
      </c>
      <c r="J183" s="67">
        <v>96</v>
      </c>
      <c r="K183" s="13">
        <v>468</v>
      </c>
      <c r="L183" s="63">
        <v>2.62</v>
      </c>
      <c r="M183" s="128"/>
      <c r="N183" s="49">
        <f t="shared" si="13"/>
        <v>0</v>
      </c>
      <c r="O183" s="49">
        <f t="shared" si="14"/>
        <v>0</v>
      </c>
      <c r="P183" s="129"/>
      <c r="Q183" s="37"/>
      <c r="R183" s="37"/>
      <c r="S183" s="37"/>
      <c r="T183" s="37"/>
      <c r="U183" s="37"/>
      <c r="V183" s="37"/>
      <c r="W183" s="37"/>
    </row>
    <row r="184" ht="39" customHeight="1" spans="1:23">
      <c r="A184" s="13"/>
      <c r="B184" s="42" t="s">
        <v>355</v>
      </c>
      <c r="C184" s="42" t="s">
        <v>366</v>
      </c>
      <c r="D184" s="60">
        <v>5.55</v>
      </c>
      <c r="E184" s="60">
        <v>0.76</v>
      </c>
      <c r="F184" s="60">
        <f t="shared" si="10"/>
        <v>6.31</v>
      </c>
      <c r="G184" s="60" t="s">
        <v>175</v>
      </c>
      <c r="H184" s="60" t="s">
        <v>176</v>
      </c>
      <c r="I184" s="60" t="s">
        <v>320</v>
      </c>
      <c r="J184" s="67">
        <v>96</v>
      </c>
      <c r="K184" s="13">
        <v>468</v>
      </c>
      <c r="L184" s="63">
        <v>2.6</v>
      </c>
      <c r="M184" s="128"/>
      <c r="N184" s="49">
        <f t="shared" si="13"/>
        <v>0</v>
      </c>
      <c r="O184" s="49">
        <f t="shared" si="14"/>
        <v>0</v>
      </c>
      <c r="P184" s="129"/>
      <c r="Q184" s="37"/>
      <c r="R184" s="37"/>
      <c r="S184" s="37"/>
      <c r="T184" s="37"/>
      <c r="U184" s="37"/>
      <c r="V184" s="37"/>
      <c r="W184" s="37"/>
    </row>
    <row r="185" ht="39" customHeight="1" spans="1:23">
      <c r="A185" s="13"/>
      <c r="B185" s="42" t="s">
        <v>367</v>
      </c>
      <c r="C185" s="13" t="s">
        <v>368</v>
      </c>
      <c r="D185" s="60">
        <v>0.025</v>
      </c>
      <c r="E185" s="60">
        <v>0.02</v>
      </c>
      <c r="F185" s="60">
        <f t="shared" si="10"/>
        <v>0.045</v>
      </c>
      <c r="G185" s="60" t="s">
        <v>175</v>
      </c>
      <c r="H185" s="60" t="s">
        <v>176</v>
      </c>
      <c r="I185" s="60" t="s">
        <v>52</v>
      </c>
      <c r="J185" s="67" t="s">
        <v>52</v>
      </c>
      <c r="K185" s="13">
        <v>468</v>
      </c>
      <c r="L185" s="63">
        <v>0.02</v>
      </c>
      <c r="M185" s="128"/>
      <c r="N185" s="49">
        <f t="shared" si="13"/>
        <v>0</v>
      </c>
      <c r="O185" s="49">
        <f t="shared" si="14"/>
        <v>0</v>
      </c>
      <c r="P185" s="129"/>
      <c r="Q185" s="37"/>
      <c r="R185" s="37"/>
      <c r="S185" s="37"/>
      <c r="T185" s="37"/>
      <c r="U185" s="37"/>
      <c r="V185" s="37"/>
      <c r="W185" s="37"/>
    </row>
    <row r="186" ht="39" customHeight="1" spans="1:23">
      <c r="A186" s="13"/>
      <c r="B186" s="42" t="s">
        <v>369</v>
      </c>
      <c r="C186" s="42" t="s">
        <v>370</v>
      </c>
      <c r="D186" s="60">
        <v>0.025</v>
      </c>
      <c r="E186" s="60">
        <v>0.02</v>
      </c>
      <c r="F186" s="60">
        <f t="shared" si="10"/>
        <v>0.045</v>
      </c>
      <c r="G186" s="60" t="s">
        <v>175</v>
      </c>
      <c r="H186" s="60" t="s">
        <v>176</v>
      </c>
      <c r="I186" s="60" t="s">
        <v>52</v>
      </c>
      <c r="J186" s="67">
        <v>96</v>
      </c>
      <c r="K186" s="13">
        <v>468</v>
      </c>
      <c r="L186" s="63">
        <v>0.02</v>
      </c>
      <c r="M186" s="128"/>
      <c r="N186" s="49">
        <f t="shared" si="13"/>
        <v>0</v>
      </c>
      <c r="O186" s="49">
        <f t="shared" si="14"/>
        <v>0</v>
      </c>
      <c r="P186" s="129"/>
      <c r="Q186" s="37"/>
      <c r="R186" s="37"/>
      <c r="S186" s="37"/>
      <c r="T186" s="37"/>
      <c r="U186" s="37"/>
      <c r="V186" s="37"/>
      <c r="W186" s="37"/>
    </row>
    <row r="187" ht="39" customHeight="1" spans="1:23">
      <c r="A187" s="13"/>
      <c r="B187" s="42" t="s">
        <v>371</v>
      </c>
      <c r="C187" s="42" t="s">
        <v>372</v>
      </c>
      <c r="D187" s="60">
        <v>0.025</v>
      </c>
      <c r="E187" s="60">
        <v>0.02</v>
      </c>
      <c r="F187" s="60">
        <f t="shared" si="10"/>
        <v>0.045</v>
      </c>
      <c r="G187" s="60" t="s">
        <v>175</v>
      </c>
      <c r="H187" s="60" t="s">
        <v>176</v>
      </c>
      <c r="I187" s="60" t="s">
        <v>52</v>
      </c>
      <c r="J187" s="67">
        <v>96</v>
      </c>
      <c r="K187" s="13">
        <v>468</v>
      </c>
      <c r="L187" s="63">
        <v>0.02</v>
      </c>
      <c r="M187" s="128"/>
      <c r="N187" s="49">
        <f t="shared" si="13"/>
        <v>0</v>
      </c>
      <c r="O187" s="49">
        <f t="shared" si="14"/>
        <v>0</v>
      </c>
      <c r="P187" s="129"/>
      <c r="Q187" s="37"/>
      <c r="R187" s="37"/>
      <c r="S187" s="37"/>
      <c r="T187" s="37"/>
      <c r="U187" s="37"/>
      <c r="V187" s="37"/>
      <c r="W187" s="37"/>
    </row>
    <row r="188" ht="39" customHeight="1" spans="1:23">
      <c r="A188" s="13"/>
      <c r="B188" s="42" t="s">
        <v>373</v>
      </c>
      <c r="C188" s="42" t="s">
        <v>374</v>
      </c>
      <c r="D188" s="60">
        <v>0.025</v>
      </c>
      <c r="E188" s="60">
        <v>0.02</v>
      </c>
      <c r="F188" s="60">
        <f t="shared" si="10"/>
        <v>0.045</v>
      </c>
      <c r="G188" s="60" t="s">
        <v>175</v>
      </c>
      <c r="H188" s="60" t="s">
        <v>176</v>
      </c>
      <c r="I188" s="60" t="s">
        <v>52</v>
      </c>
      <c r="J188" s="67" t="s">
        <v>52</v>
      </c>
      <c r="K188" s="13">
        <v>468</v>
      </c>
      <c r="L188" s="63">
        <v>0.02</v>
      </c>
      <c r="M188" s="128"/>
      <c r="N188" s="49">
        <f t="shared" si="13"/>
        <v>0</v>
      </c>
      <c r="O188" s="49">
        <f t="shared" si="14"/>
        <v>0</v>
      </c>
      <c r="P188" s="129"/>
      <c r="Q188" s="37"/>
      <c r="R188" s="37"/>
      <c r="S188" s="37"/>
      <c r="T188" s="37"/>
      <c r="U188" s="37"/>
      <c r="V188" s="37"/>
      <c r="W188" s="37"/>
    </row>
    <row r="189" ht="39" customHeight="1" spans="1:23">
      <c r="A189" s="13" t="s">
        <v>391</v>
      </c>
      <c r="B189" s="42" t="s">
        <v>355</v>
      </c>
      <c r="C189" s="42" t="s">
        <v>376</v>
      </c>
      <c r="D189" s="60">
        <v>4.7</v>
      </c>
      <c r="E189" s="60">
        <v>0.29</v>
      </c>
      <c r="F189" s="60">
        <f t="shared" si="10"/>
        <v>4.99</v>
      </c>
      <c r="G189" s="60" t="s">
        <v>175</v>
      </c>
      <c r="H189" s="60" t="s">
        <v>176</v>
      </c>
      <c r="I189" s="60" t="s">
        <v>320</v>
      </c>
      <c r="J189" s="67">
        <v>96</v>
      </c>
      <c r="K189" s="13">
        <v>468</v>
      </c>
      <c r="L189" s="63">
        <v>1.56</v>
      </c>
      <c r="M189" s="128"/>
      <c r="N189" s="49">
        <f t="shared" si="13"/>
        <v>0</v>
      </c>
      <c r="O189" s="49">
        <f t="shared" si="14"/>
        <v>0</v>
      </c>
      <c r="P189" s="129"/>
      <c r="Q189" s="37"/>
      <c r="R189" s="37"/>
      <c r="S189" s="37"/>
      <c r="T189" s="37"/>
      <c r="U189" s="37"/>
      <c r="V189" s="37"/>
      <c r="W189" s="37"/>
    </row>
    <row r="190" ht="39" customHeight="1" spans="1:23">
      <c r="A190" s="13" t="s">
        <v>392</v>
      </c>
      <c r="B190" s="42" t="s">
        <v>378</v>
      </c>
      <c r="C190" s="42">
        <v>318006068</v>
      </c>
      <c r="D190" s="60">
        <v>2.55</v>
      </c>
      <c r="E190" s="60">
        <v>0.5</v>
      </c>
      <c r="F190" s="60">
        <f t="shared" si="10"/>
        <v>3.05</v>
      </c>
      <c r="G190" s="60" t="s">
        <v>175</v>
      </c>
      <c r="H190" s="60" t="s">
        <v>176</v>
      </c>
      <c r="I190" s="60" t="s">
        <v>242</v>
      </c>
      <c r="J190" s="67">
        <v>192</v>
      </c>
      <c r="K190" s="13">
        <v>468</v>
      </c>
      <c r="L190" s="63">
        <v>0.82</v>
      </c>
      <c r="M190" s="128"/>
      <c r="N190" s="49">
        <f t="shared" si="13"/>
        <v>0</v>
      </c>
      <c r="O190" s="49">
        <f t="shared" si="14"/>
        <v>0</v>
      </c>
      <c r="P190" s="129"/>
      <c r="Q190" s="37"/>
      <c r="R190" s="37"/>
      <c r="S190" s="37"/>
      <c r="T190" s="37"/>
      <c r="U190" s="37"/>
      <c r="V190" s="37"/>
      <c r="W190" s="37"/>
    </row>
    <row r="191" ht="39" customHeight="1" spans="1:23">
      <c r="A191" s="13"/>
      <c r="B191" s="42" t="s">
        <v>379</v>
      </c>
      <c r="C191" s="42">
        <v>390002668</v>
      </c>
      <c r="D191" s="60">
        <v>3.3</v>
      </c>
      <c r="E191" s="60">
        <v>0.5</v>
      </c>
      <c r="F191" s="60">
        <f t="shared" si="10"/>
        <v>3.8</v>
      </c>
      <c r="G191" s="60" t="s">
        <v>175</v>
      </c>
      <c r="H191" s="60" t="s">
        <v>176</v>
      </c>
      <c r="I191" s="60" t="s">
        <v>177</v>
      </c>
      <c r="J191" s="67">
        <v>96</v>
      </c>
      <c r="K191" s="13">
        <v>468</v>
      </c>
      <c r="L191" s="63">
        <v>1.02</v>
      </c>
      <c r="M191" s="128"/>
      <c r="N191" s="49">
        <f t="shared" si="13"/>
        <v>0</v>
      </c>
      <c r="O191" s="49">
        <f t="shared" si="14"/>
        <v>0</v>
      </c>
      <c r="P191" s="129"/>
      <c r="Q191" s="37"/>
      <c r="R191" s="37"/>
      <c r="S191" s="37"/>
      <c r="T191" s="37"/>
      <c r="U191" s="37"/>
      <c r="V191" s="37"/>
      <c r="W191" s="37"/>
    </row>
    <row r="192" ht="39" customHeight="1" spans="1:23">
      <c r="A192" s="13" t="s">
        <v>393</v>
      </c>
      <c r="B192" s="42" t="s">
        <v>355</v>
      </c>
      <c r="C192" s="125" t="s">
        <v>325</v>
      </c>
      <c r="D192" s="60">
        <v>7.95</v>
      </c>
      <c r="E192" s="60">
        <v>2.08</v>
      </c>
      <c r="F192" s="60">
        <f t="shared" si="10"/>
        <v>10.03</v>
      </c>
      <c r="G192" s="60" t="s">
        <v>175</v>
      </c>
      <c r="H192" s="60" t="s">
        <v>176</v>
      </c>
      <c r="I192" s="60" t="s">
        <v>320</v>
      </c>
      <c r="J192" s="67">
        <v>48</v>
      </c>
      <c r="K192" s="13">
        <v>468</v>
      </c>
      <c r="L192" s="63">
        <v>5.7</v>
      </c>
      <c r="M192" s="128"/>
      <c r="N192" s="49">
        <f t="shared" si="13"/>
        <v>0</v>
      </c>
      <c r="O192" s="49">
        <f t="shared" si="14"/>
        <v>0</v>
      </c>
      <c r="P192" s="129"/>
      <c r="Q192" s="37"/>
      <c r="R192" s="37"/>
      <c r="S192" s="37"/>
      <c r="T192" s="37"/>
      <c r="U192" s="37"/>
      <c r="V192" s="37"/>
      <c r="W192" s="37"/>
    </row>
    <row r="193" ht="39" customHeight="1" spans="1:23">
      <c r="A193" s="13" t="s">
        <v>394</v>
      </c>
      <c r="B193" s="42" t="s">
        <v>355</v>
      </c>
      <c r="C193" s="125" t="s">
        <v>325</v>
      </c>
      <c r="D193" s="60">
        <v>7.95</v>
      </c>
      <c r="E193" s="60">
        <v>2.08</v>
      </c>
      <c r="F193" s="60">
        <f t="shared" si="10"/>
        <v>10.03</v>
      </c>
      <c r="G193" s="60" t="s">
        <v>175</v>
      </c>
      <c r="H193" s="60" t="s">
        <v>176</v>
      </c>
      <c r="I193" s="60" t="s">
        <v>320</v>
      </c>
      <c r="J193" s="67">
        <v>48</v>
      </c>
      <c r="K193" s="13">
        <v>561</v>
      </c>
      <c r="L193" s="63">
        <v>0.82</v>
      </c>
      <c r="M193" s="128"/>
      <c r="N193" s="49">
        <f t="shared" si="13"/>
        <v>0</v>
      </c>
      <c r="O193" s="49">
        <f t="shared" si="14"/>
        <v>0</v>
      </c>
      <c r="P193" s="129"/>
      <c r="Q193" s="37"/>
      <c r="R193" s="37"/>
      <c r="S193" s="37"/>
      <c r="T193" s="37"/>
      <c r="U193" s="37"/>
      <c r="V193" s="37"/>
      <c r="W193" s="37"/>
    </row>
    <row r="194" ht="30" customHeight="1" spans="1:23">
      <c r="A194" s="13" t="s">
        <v>395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5">
        <f>SUM(O3:O193)</f>
        <v>0</v>
      </c>
      <c r="L194" s="136"/>
      <c r="M194" s="136"/>
      <c r="N194" s="136"/>
      <c r="O194" s="137"/>
      <c r="P194" s="138"/>
      <c r="Q194" s="37"/>
      <c r="R194" s="37"/>
      <c r="S194" s="37"/>
      <c r="T194" s="37"/>
      <c r="U194" s="37"/>
      <c r="V194" s="37"/>
      <c r="W194" s="37"/>
    </row>
  </sheetData>
  <sheetProtection algorithmName="SHA-512" hashValue="o3HxMETABst26tTP9qywKfxKNXG+/FHjPTaEdBMppLDDwvdlh8FGiuuMw2w3FyQ2HxSjIRL0lHy8BTua0CU2bQ==" saltValue="vgoDltzp8Y06w3Y6GGB4lQ==" spinCount="100000" sheet="1" objects="1"/>
  <mergeCells count="13">
    <mergeCell ref="A1:O1"/>
    <mergeCell ref="B2:C2"/>
    <mergeCell ref="A194:J194"/>
    <mergeCell ref="K194:O194"/>
    <mergeCell ref="A2:A144"/>
    <mergeCell ref="A145:A171"/>
    <mergeCell ref="A172:A180"/>
    <mergeCell ref="A181:A188"/>
    <mergeCell ref="A190:A191"/>
    <mergeCell ref="B54:B123"/>
    <mergeCell ref="B124:B144"/>
    <mergeCell ref="B149:B164"/>
    <mergeCell ref="B165:B171"/>
  </mergeCells>
  <pageMargins left="0.75" right="0.75" top="1" bottom="1" header="0.5" footer="0.5"/>
  <pageSetup paperSize="9" scale="3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2"/>
  <sheetViews>
    <sheetView view="pageBreakPreview" zoomScale="55" zoomScaleNormal="100" workbookViewId="0">
      <selection activeCell="O12" sqref="O12"/>
    </sheetView>
  </sheetViews>
  <sheetFormatPr defaultColWidth="9" defaultRowHeight="14.4"/>
  <cols>
    <col min="1" max="1" width="21.5833333333333" style="2" customWidth="1"/>
    <col min="2" max="2" width="9" style="2"/>
    <col min="3" max="3" width="14.0925925925926" style="2"/>
    <col min="4" max="4" width="15.5555555555556" style="2" customWidth="1"/>
    <col min="5" max="5" width="14.0925925925926" style="2"/>
    <col min="6" max="6" width="15.5555555555556" style="2" customWidth="1"/>
    <col min="7" max="7" width="14.0925925925926" style="2"/>
    <col min="8" max="8" width="14.9259259259259" style="2" customWidth="1"/>
    <col min="9" max="9" width="18.25" style="2" customWidth="1"/>
    <col min="10" max="10" width="26.0277777777778" style="2" customWidth="1"/>
    <col min="11" max="11" width="12.5462962962963" style="2" customWidth="1"/>
    <col min="12" max="12" width="9" style="2"/>
    <col min="13" max="13" width="10.9537037037037" style="2" customWidth="1"/>
    <col min="14" max="14" width="14.0925925925926" style="2"/>
    <col min="15" max="15" width="14.4444444444444" style="2" customWidth="1"/>
    <col min="16" max="16" width="14.0925925925926" style="2"/>
    <col min="17" max="17" width="14.4444444444444" style="2" customWidth="1"/>
    <col min="18" max="18" width="14.0925925925926" style="2"/>
    <col min="19" max="20" width="13.3240740740741" style="2" customWidth="1"/>
    <col min="21" max="25" width="9" style="2"/>
    <col min="26" max="26" width="208" style="2" customWidth="1"/>
    <col min="27" max="16383" width="9" style="2"/>
  </cols>
  <sheetData>
    <row r="1" s="2" customFormat="1" ht="51" customHeight="1" spans="1:16384">
      <c r="A1" s="73" t="s">
        <v>396</v>
      </c>
      <c r="B1" s="73"/>
      <c r="C1" s="73"/>
      <c r="D1" s="73"/>
      <c r="E1" s="73"/>
      <c r="F1" s="73"/>
      <c r="G1" s="73"/>
      <c r="H1" s="73"/>
      <c r="I1" s="73"/>
      <c r="J1" s="73"/>
      <c r="K1" s="73" t="s">
        <v>397</v>
      </c>
      <c r="L1" s="73"/>
      <c r="M1" s="73"/>
      <c r="N1" s="73"/>
      <c r="O1" s="73"/>
      <c r="P1" s="73"/>
      <c r="Q1" s="73"/>
      <c r="R1" s="73"/>
      <c r="S1" s="73"/>
      <c r="T1" s="73"/>
      <c r="U1" s="119"/>
      <c r="V1" s="119"/>
      <c r="W1" s="119"/>
      <c r="X1" s="119"/>
      <c r="Y1" s="119"/>
      <c r="Z1" s="2"/>
      <c r="AA1" s="2"/>
      <c r="AB1" s="2"/>
      <c r="AC1" s="2"/>
      <c r="AD1" s="2"/>
      <c r="AE1" s="2"/>
      <c r="AF1" s="2"/>
      <c r="XFD1"/>
    </row>
    <row r="2" s="2" customFormat="1" ht="15.6" spans="1:16384">
      <c r="A2" s="74" t="s">
        <v>398</v>
      </c>
      <c r="B2" s="74" t="s">
        <v>399</v>
      </c>
      <c r="C2" s="74" t="s">
        <v>400</v>
      </c>
      <c r="D2" s="74" t="s">
        <v>401</v>
      </c>
      <c r="E2" s="74" t="s">
        <v>402</v>
      </c>
      <c r="F2" s="74" t="s">
        <v>403</v>
      </c>
      <c r="G2" s="75" t="s">
        <v>404</v>
      </c>
      <c r="H2" s="76" t="s">
        <v>405</v>
      </c>
      <c r="I2" s="76" t="s">
        <v>406</v>
      </c>
      <c r="J2" s="76" t="s">
        <v>407</v>
      </c>
      <c r="K2" s="74" t="s">
        <v>398</v>
      </c>
      <c r="L2" s="74" t="s">
        <v>399</v>
      </c>
      <c r="M2" s="74" t="s">
        <v>400</v>
      </c>
      <c r="N2" s="74" t="s">
        <v>401</v>
      </c>
      <c r="O2" s="74" t="s">
        <v>402</v>
      </c>
      <c r="P2" s="74" t="s">
        <v>403</v>
      </c>
      <c r="Q2" s="75" t="s">
        <v>404</v>
      </c>
      <c r="R2" s="76" t="s">
        <v>405</v>
      </c>
      <c r="S2" s="76" t="s">
        <v>406</v>
      </c>
      <c r="T2" s="76" t="s">
        <v>407</v>
      </c>
      <c r="U2" s="119"/>
      <c r="V2" s="119"/>
      <c r="W2" s="119"/>
      <c r="X2" s="119"/>
      <c r="Y2" s="119"/>
      <c r="Z2" s="2"/>
      <c r="AA2" s="2"/>
      <c r="AB2" s="2"/>
      <c r="AC2" s="2"/>
      <c r="AD2" s="2"/>
      <c r="AE2" s="2"/>
      <c r="AF2" s="2"/>
      <c r="XFD2"/>
    </row>
    <row r="3" s="2" customFormat="1" ht="30" customHeight="1" spans="1:16384">
      <c r="A3" s="77" t="s">
        <v>408</v>
      </c>
      <c r="B3" s="74" t="s">
        <v>409</v>
      </c>
      <c r="C3" s="78" t="s">
        <v>52</v>
      </c>
      <c r="D3" s="78" t="s">
        <v>52</v>
      </c>
      <c r="E3" s="78" t="s">
        <v>52</v>
      </c>
      <c r="F3" s="78" t="s">
        <v>52</v>
      </c>
      <c r="G3" s="79"/>
      <c r="H3" s="80" t="s">
        <v>52</v>
      </c>
      <c r="I3" s="80" t="s">
        <v>52</v>
      </c>
      <c r="J3" s="91" t="s">
        <v>410</v>
      </c>
      <c r="K3" s="77" t="s">
        <v>408</v>
      </c>
      <c r="L3" s="74" t="s">
        <v>409</v>
      </c>
      <c r="M3" s="78" t="s">
        <v>52</v>
      </c>
      <c r="N3" s="78" t="s">
        <v>52</v>
      </c>
      <c r="O3" s="78" t="s">
        <v>52</v>
      </c>
      <c r="P3" s="78" t="s">
        <v>52</v>
      </c>
      <c r="Q3" s="120">
        <v>1044</v>
      </c>
      <c r="R3" s="80" t="s">
        <v>52</v>
      </c>
      <c r="S3" s="80" t="s">
        <v>52</v>
      </c>
      <c r="T3" s="91" t="s">
        <v>410</v>
      </c>
      <c r="U3" s="119"/>
      <c r="V3" s="119"/>
      <c r="W3" s="119"/>
      <c r="X3" s="119"/>
      <c r="Y3" s="119"/>
      <c r="Z3" s="2"/>
      <c r="AA3" s="2"/>
      <c r="AB3" s="2"/>
      <c r="AC3" s="2"/>
      <c r="AD3" s="2"/>
      <c r="AE3" s="2"/>
      <c r="AF3" s="2"/>
      <c r="XFD3"/>
    </row>
    <row r="4" s="2" customFormat="1" ht="30" customHeight="1" spans="1:16384">
      <c r="A4" s="81"/>
      <c r="B4" s="74" t="s">
        <v>411</v>
      </c>
      <c r="C4" s="82"/>
      <c r="D4" s="82"/>
      <c r="E4" s="82"/>
      <c r="F4" s="82"/>
      <c r="G4" s="83"/>
      <c r="H4" s="84"/>
      <c r="I4" s="84"/>
      <c r="J4" s="91"/>
      <c r="K4" s="81"/>
      <c r="L4" s="74" t="s">
        <v>411</v>
      </c>
      <c r="M4" s="78">
        <v>231</v>
      </c>
      <c r="N4" s="78">
        <v>430</v>
      </c>
      <c r="O4" s="78">
        <v>704</v>
      </c>
      <c r="P4" s="78">
        <v>958</v>
      </c>
      <c r="Q4" s="121">
        <v>1421</v>
      </c>
      <c r="R4" s="80">
        <v>1853</v>
      </c>
      <c r="S4" s="80">
        <v>2183</v>
      </c>
      <c r="T4" s="91"/>
      <c r="U4" s="119"/>
      <c r="V4" s="119"/>
      <c r="W4" s="119"/>
      <c r="X4" s="119"/>
      <c r="Y4" s="119"/>
      <c r="Z4" s="2"/>
      <c r="AA4" s="2"/>
      <c r="AB4" s="2"/>
      <c r="AC4" s="2"/>
      <c r="AD4" s="2"/>
      <c r="AE4" s="2"/>
      <c r="AF4" s="2"/>
      <c r="XFD4"/>
    </row>
    <row r="5" s="2" customFormat="1" ht="30" customHeight="1" spans="1:16384">
      <c r="A5" s="81"/>
      <c r="B5" s="74" t="s">
        <v>412</v>
      </c>
      <c r="C5" s="82"/>
      <c r="D5" s="82"/>
      <c r="E5" s="82"/>
      <c r="F5" s="82"/>
      <c r="G5" s="83"/>
      <c r="H5" s="84"/>
      <c r="I5" s="84"/>
      <c r="J5" s="91"/>
      <c r="K5" s="81"/>
      <c r="L5" s="74" t="s">
        <v>412</v>
      </c>
      <c r="M5" s="78">
        <v>430</v>
      </c>
      <c r="N5" s="78">
        <v>627</v>
      </c>
      <c r="O5" s="78">
        <v>826</v>
      </c>
      <c r="P5" s="78">
        <v>1024</v>
      </c>
      <c r="Q5" s="121">
        <v>1752</v>
      </c>
      <c r="R5" s="80">
        <v>2250</v>
      </c>
      <c r="S5" s="80">
        <v>2513</v>
      </c>
      <c r="T5" s="91"/>
      <c r="U5" s="119"/>
      <c r="V5" s="119"/>
      <c r="W5" s="119"/>
      <c r="X5" s="119"/>
      <c r="Y5" s="119"/>
      <c r="Z5" s="2"/>
      <c r="AA5" s="2"/>
      <c r="AB5" s="2"/>
      <c r="AC5" s="2"/>
      <c r="AD5" s="2"/>
      <c r="AE5" s="2"/>
      <c r="AF5" s="2"/>
      <c r="XFD5"/>
    </row>
    <row r="6" s="2" customFormat="1" ht="30" customHeight="1" spans="1:16384">
      <c r="A6" s="81"/>
      <c r="B6" s="77" t="s">
        <v>413</v>
      </c>
      <c r="C6" s="85"/>
      <c r="D6" s="85"/>
      <c r="E6" s="85"/>
      <c r="F6" s="85"/>
      <c r="G6" s="86"/>
      <c r="H6" s="87" t="s">
        <v>52</v>
      </c>
      <c r="I6" s="87" t="s">
        <v>52</v>
      </c>
      <c r="J6" s="91"/>
      <c r="K6" s="81"/>
      <c r="L6" s="77" t="s">
        <v>413</v>
      </c>
      <c r="M6" s="114">
        <v>561</v>
      </c>
      <c r="N6" s="114">
        <v>826</v>
      </c>
      <c r="O6" s="114">
        <v>1091</v>
      </c>
      <c r="P6" s="114">
        <v>1356</v>
      </c>
      <c r="Q6" s="122">
        <v>2348</v>
      </c>
      <c r="R6" s="87" t="s">
        <v>52</v>
      </c>
      <c r="S6" s="87" t="s">
        <v>52</v>
      </c>
      <c r="T6" s="91"/>
      <c r="U6" s="119"/>
      <c r="V6" s="119"/>
      <c r="W6" s="119"/>
      <c r="X6" s="119"/>
      <c r="Y6" s="119"/>
      <c r="Z6" s="2"/>
      <c r="AA6" s="2"/>
      <c r="AB6" s="2"/>
      <c r="AC6" s="2"/>
      <c r="AD6" s="2"/>
      <c r="AE6" s="2"/>
      <c r="AF6" s="2"/>
      <c r="XFD6"/>
    </row>
    <row r="7" s="2" customFormat="1" ht="30" customHeight="1" spans="1:16384">
      <c r="A7" s="76" t="s">
        <v>414</v>
      </c>
      <c r="B7" s="74" t="s">
        <v>399</v>
      </c>
      <c r="C7" s="74" t="s">
        <v>415</v>
      </c>
      <c r="D7" s="74"/>
      <c r="E7" s="74"/>
      <c r="F7" s="74" t="s">
        <v>416</v>
      </c>
      <c r="G7" s="74"/>
      <c r="H7" s="74"/>
      <c r="I7" s="115" t="s">
        <v>417</v>
      </c>
      <c r="J7" s="91"/>
      <c r="K7" s="76" t="s">
        <v>414</v>
      </c>
      <c r="L7" s="74" t="s">
        <v>399</v>
      </c>
      <c r="M7" s="74" t="s">
        <v>415</v>
      </c>
      <c r="N7" s="74"/>
      <c r="O7" s="74"/>
      <c r="P7" s="74" t="s">
        <v>416</v>
      </c>
      <c r="Q7" s="74"/>
      <c r="R7" s="74"/>
      <c r="S7" s="115" t="s">
        <v>417</v>
      </c>
      <c r="T7" s="91"/>
      <c r="U7" s="119"/>
      <c r="V7" s="119"/>
      <c r="W7" s="119"/>
      <c r="X7" s="119"/>
      <c r="Y7" s="119"/>
      <c r="Z7" s="2"/>
      <c r="AA7" s="2"/>
      <c r="AB7" s="2"/>
      <c r="AC7" s="2"/>
      <c r="AD7" s="2"/>
      <c r="AE7" s="2"/>
      <c r="AF7" s="2"/>
      <c r="XFD7"/>
    </row>
    <row r="8" s="2" customFormat="1" ht="30" customHeight="1" spans="1:16384">
      <c r="A8" s="76"/>
      <c r="B8" s="74" t="s">
        <v>411</v>
      </c>
      <c r="C8" s="88"/>
      <c r="D8" s="88"/>
      <c r="E8" s="88"/>
      <c r="F8" s="88"/>
      <c r="G8" s="88"/>
      <c r="H8" s="88"/>
      <c r="I8" s="116"/>
      <c r="J8" s="91"/>
      <c r="K8" s="76"/>
      <c r="L8" s="74" t="s">
        <v>411</v>
      </c>
      <c r="M8" s="76">
        <v>198</v>
      </c>
      <c r="N8" s="76"/>
      <c r="O8" s="76"/>
      <c r="P8" s="76">
        <v>230</v>
      </c>
      <c r="Q8" s="76"/>
      <c r="R8" s="76"/>
      <c r="S8" s="116"/>
      <c r="T8" s="91"/>
      <c r="U8" s="119"/>
      <c r="V8" s="119"/>
      <c r="W8" s="119"/>
      <c r="X8" s="119"/>
      <c r="Y8" s="119"/>
      <c r="Z8" s="2"/>
      <c r="AA8" s="2"/>
      <c r="AB8" s="2"/>
      <c r="AC8" s="2"/>
      <c r="AD8" s="2"/>
      <c r="AE8" s="2"/>
      <c r="AF8" s="2"/>
      <c r="XFD8"/>
    </row>
    <row r="9" s="2" customFormat="1" ht="30" customHeight="1" spans="1:16384">
      <c r="A9" s="89"/>
      <c r="B9" s="77" t="s">
        <v>412</v>
      </c>
      <c r="C9" s="90"/>
      <c r="D9" s="90"/>
      <c r="E9" s="90"/>
      <c r="F9" s="90"/>
      <c r="G9" s="90"/>
      <c r="H9" s="90"/>
      <c r="I9" s="116"/>
      <c r="J9" s="91"/>
      <c r="K9" s="89"/>
      <c r="L9" s="77" t="s">
        <v>412</v>
      </c>
      <c r="M9" s="89">
        <v>264</v>
      </c>
      <c r="N9" s="89"/>
      <c r="O9" s="89"/>
      <c r="P9" s="89">
        <v>297</v>
      </c>
      <c r="Q9" s="89"/>
      <c r="R9" s="89"/>
      <c r="S9" s="116"/>
      <c r="T9" s="91"/>
      <c r="U9" s="119"/>
      <c r="V9" s="119"/>
      <c r="W9" s="119"/>
      <c r="X9" s="119"/>
      <c r="Y9" s="119"/>
      <c r="Z9" s="2"/>
      <c r="AA9" s="2"/>
      <c r="AB9" s="2"/>
      <c r="AC9" s="2"/>
      <c r="AD9" s="2"/>
      <c r="AE9" s="2"/>
      <c r="AF9" s="2"/>
      <c r="XFD9"/>
    </row>
    <row r="10" s="2" customFormat="1" ht="30" customHeight="1" spans="1:16384">
      <c r="A10" s="91" t="s">
        <v>418</v>
      </c>
      <c r="B10" s="74" t="s">
        <v>399</v>
      </c>
      <c r="C10" s="76" t="s">
        <v>399</v>
      </c>
      <c r="D10" s="76" t="s">
        <v>419</v>
      </c>
      <c r="E10" s="76" t="s">
        <v>420</v>
      </c>
      <c r="F10" s="92" t="s">
        <v>421</v>
      </c>
      <c r="G10" s="93"/>
      <c r="H10" s="93"/>
      <c r="I10" s="117"/>
      <c r="J10" s="91"/>
      <c r="K10" s="91" t="s">
        <v>418</v>
      </c>
      <c r="L10" s="74" t="s">
        <v>399</v>
      </c>
      <c r="M10" s="76" t="s">
        <v>399</v>
      </c>
      <c r="N10" s="76" t="s">
        <v>419</v>
      </c>
      <c r="O10" s="76" t="s">
        <v>420</v>
      </c>
      <c r="P10" s="92" t="s">
        <v>421</v>
      </c>
      <c r="Q10" s="93"/>
      <c r="R10" s="93"/>
      <c r="S10" s="117"/>
      <c r="T10" s="91"/>
      <c r="U10" s="119"/>
      <c r="V10" s="119"/>
      <c r="W10" s="119"/>
      <c r="X10" s="119"/>
      <c r="Y10" s="119"/>
      <c r="Z10" s="2"/>
      <c r="AA10" s="2"/>
      <c r="AB10" s="2"/>
      <c r="AC10" s="2"/>
      <c r="AD10" s="2"/>
      <c r="AE10" s="2"/>
      <c r="AF10" s="2"/>
      <c r="XFD10"/>
    </row>
    <row r="11" s="2" customFormat="1" ht="30" customHeight="1" spans="1:16384">
      <c r="A11" s="91"/>
      <c r="B11" s="74" t="s">
        <v>412</v>
      </c>
      <c r="C11" s="74" t="s">
        <v>422</v>
      </c>
      <c r="D11" s="84"/>
      <c r="E11" s="76" t="s">
        <v>423</v>
      </c>
      <c r="F11" s="84"/>
      <c r="G11" s="84"/>
      <c r="H11" s="84"/>
      <c r="I11" s="84"/>
      <c r="J11" s="91"/>
      <c r="K11" s="91"/>
      <c r="L11" s="74" t="s">
        <v>412</v>
      </c>
      <c r="M11" s="74" t="s">
        <v>422</v>
      </c>
      <c r="N11" s="80">
        <v>4961.813</v>
      </c>
      <c r="O11" s="76" t="s">
        <v>423</v>
      </c>
      <c r="P11" s="80">
        <v>7278</v>
      </c>
      <c r="Q11" s="80"/>
      <c r="R11" s="80"/>
      <c r="S11" s="80"/>
      <c r="T11" s="91"/>
      <c r="U11" s="119"/>
      <c r="V11" s="119"/>
      <c r="W11" s="119"/>
      <c r="X11" s="119"/>
      <c r="Y11" s="119"/>
      <c r="Z11" s="2"/>
      <c r="AA11" s="2"/>
      <c r="AB11" s="2"/>
      <c r="AC11" s="2"/>
      <c r="AD11" s="2"/>
      <c r="AE11" s="2"/>
      <c r="AF11" s="2"/>
      <c r="XFD11"/>
    </row>
    <row r="12" s="2" customFormat="1" ht="30" customHeight="1" spans="1:16384">
      <c r="A12" s="91"/>
      <c r="B12" s="74" t="s">
        <v>412</v>
      </c>
      <c r="C12" s="74" t="s">
        <v>424</v>
      </c>
      <c r="D12" s="84"/>
      <c r="E12" s="76" t="s">
        <v>423</v>
      </c>
      <c r="F12" s="84"/>
      <c r="G12" s="84"/>
      <c r="H12" s="84"/>
      <c r="I12" s="84"/>
      <c r="J12" s="91"/>
      <c r="K12" s="91"/>
      <c r="L12" s="74" t="s">
        <v>412</v>
      </c>
      <c r="M12" s="74" t="s">
        <v>424</v>
      </c>
      <c r="N12" s="80">
        <v>5293.01004587156</v>
      </c>
      <c r="O12" s="76" t="s">
        <v>423</v>
      </c>
      <c r="P12" s="80">
        <v>7940</v>
      </c>
      <c r="Q12" s="80"/>
      <c r="R12" s="80"/>
      <c r="S12" s="80"/>
      <c r="T12" s="91"/>
      <c r="U12" s="119"/>
      <c r="V12" s="119"/>
      <c r="W12" s="119"/>
      <c r="X12" s="119"/>
      <c r="Y12" s="119"/>
      <c r="Z12" s="2"/>
      <c r="AA12" s="2"/>
      <c r="AB12" s="2"/>
      <c r="AC12" s="2"/>
      <c r="AD12" s="2"/>
      <c r="AE12" s="2"/>
      <c r="AF12" s="2"/>
      <c r="XFD12"/>
    </row>
    <row r="13" s="2" customFormat="1" ht="30" customHeight="1" spans="1:16384">
      <c r="A13" s="91"/>
      <c r="B13" s="74" t="s">
        <v>412</v>
      </c>
      <c r="C13" s="76" t="s">
        <v>425</v>
      </c>
      <c r="D13" s="84"/>
      <c r="E13" s="76" t="s">
        <v>426</v>
      </c>
      <c r="F13" s="84"/>
      <c r="G13" s="84"/>
      <c r="H13" s="84"/>
      <c r="I13" s="84"/>
      <c r="J13" s="91"/>
      <c r="K13" s="91"/>
      <c r="L13" s="74" t="s">
        <v>412</v>
      </c>
      <c r="M13" s="76" t="s">
        <v>425</v>
      </c>
      <c r="N13" s="80">
        <v>3175.18903669724</v>
      </c>
      <c r="O13" s="76" t="s">
        <v>426</v>
      </c>
      <c r="P13" s="80">
        <v>5955</v>
      </c>
      <c r="Q13" s="80"/>
      <c r="R13" s="80"/>
      <c r="S13" s="80"/>
      <c r="T13" s="91"/>
      <c r="U13" s="119"/>
      <c r="V13" s="119"/>
      <c r="W13" s="119"/>
      <c r="X13" s="119"/>
      <c r="Y13" s="119"/>
      <c r="Z13" s="2"/>
      <c r="AA13" s="2"/>
      <c r="AB13" s="2"/>
      <c r="AC13" s="2"/>
      <c r="AD13" s="2"/>
      <c r="AE13" s="2"/>
      <c r="AF13" s="2"/>
      <c r="XFD13"/>
    </row>
    <row r="14" s="2" customFormat="1" ht="15.6" spans="1:16384">
      <c r="A14" s="94"/>
      <c r="B14" s="94"/>
      <c r="C14" s="94"/>
      <c r="D14" s="94"/>
      <c r="E14" s="94"/>
      <c r="F14" s="94"/>
      <c r="G14" s="94"/>
      <c r="H14" s="94"/>
      <c r="I14" s="94"/>
      <c r="J14" s="118"/>
      <c r="K14" s="94"/>
      <c r="L14" s="2"/>
      <c r="M14" s="2"/>
      <c r="N14" s="2"/>
      <c r="O14" s="2"/>
      <c r="P14" s="2"/>
      <c r="Q14" s="2"/>
      <c r="R14" s="2"/>
      <c r="S14" s="119"/>
      <c r="T14" s="119"/>
      <c r="U14" s="119"/>
      <c r="V14" s="119"/>
      <c r="W14" s="119"/>
      <c r="X14" s="119"/>
      <c r="Y14" s="119"/>
      <c r="Z14" s="2"/>
      <c r="AA14" s="2"/>
      <c r="AB14" s="2"/>
      <c r="AC14" s="2"/>
      <c r="AD14" s="2"/>
      <c r="AE14" s="2"/>
      <c r="AF14" s="2"/>
      <c r="XFD14"/>
    </row>
    <row r="15" s="2" customFormat="1" ht="28" customHeight="1" spans="1:16384">
      <c r="A15" s="76"/>
      <c r="B15" s="95" t="s">
        <v>427</v>
      </c>
      <c r="C15" s="95"/>
      <c r="D15" s="96" t="s">
        <v>428</v>
      </c>
      <c r="E15" s="96"/>
      <c r="F15" s="96" t="s">
        <v>429</v>
      </c>
      <c r="G15" s="97"/>
      <c r="H15" s="98"/>
      <c r="I15" s="2"/>
      <c r="J15" s="2"/>
      <c r="K15" s="2"/>
      <c r="L15" s="2"/>
      <c r="M15" s="2"/>
      <c r="XFD15"/>
    </row>
    <row r="16" s="2" customFormat="1" ht="28" customHeight="1" spans="1:16384">
      <c r="A16" s="99"/>
      <c r="B16" s="100" t="s">
        <v>430</v>
      </c>
      <c r="C16" s="101" t="s">
        <v>431</v>
      </c>
      <c r="D16" s="102" t="s">
        <v>430</v>
      </c>
      <c r="E16" s="102" t="s">
        <v>431</v>
      </c>
      <c r="F16" s="102" t="s">
        <v>430</v>
      </c>
      <c r="G16" s="103" t="s">
        <v>431</v>
      </c>
      <c r="H16" s="98"/>
      <c r="I16" s="2"/>
      <c r="J16" s="2"/>
      <c r="K16" s="2"/>
      <c r="L16" s="2"/>
      <c r="M16" s="2"/>
      <c r="XFD16"/>
    </row>
    <row r="17" s="2" customFormat="1" ht="28" customHeight="1" spans="1:16384">
      <c r="A17" s="77" t="s">
        <v>408</v>
      </c>
      <c r="B17" s="76">
        <v>1</v>
      </c>
      <c r="C17" s="76">
        <f t="shared" ref="C17:C23" si="0">SUM(C3:I3)</f>
        <v>0</v>
      </c>
      <c r="D17" s="76">
        <v>2</v>
      </c>
      <c r="E17" s="76">
        <f t="shared" ref="E17:E23" si="1">SUM(C3:I3)*2</f>
        <v>0</v>
      </c>
      <c r="F17" s="76">
        <v>2</v>
      </c>
      <c r="G17" s="92">
        <f>SUM(C3:J3)*2</f>
        <v>0</v>
      </c>
      <c r="H17" s="98"/>
      <c r="I17" s="2"/>
      <c r="J17" s="2"/>
      <c r="K17" s="2"/>
      <c r="L17" s="2"/>
      <c r="M17" s="2"/>
      <c r="XFD17"/>
    </row>
    <row r="18" s="2" customFormat="1" ht="28" customHeight="1" spans="1:16384">
      <c r="A18" s="81"/>
      <c r="B18" s="76">
        <f>7+5</f>
        <v>12</v>
      </c>
      <c r="C18" s="76">
        <f>SUM(C4:I4)+G4*5</f>
        <v>0</v>
      </c>
      <c r="D18" s="76">
        <f>(7+5)*2</f>
        <v>24</v>
      </c>
      <c r="E18" s="76">
        <f>(SUM(B4:I4)+G4*5)*2</f>
        <v>0</v>
      </c>
      <c r="F18" s="76">
        <f>(7+5)*2</f>
        <v>24</v>
      </c>
      <c r="G18" s="92">
        <f>(SUM(C4:J4)+G4*5)*2</f>
        <v>0</v>
      </c>
      <c r="H18" s="98"/>
      <c r="I18" s="2"/>
      <c r="J18" s="2"/>
      <c r="K18" s="2"/>
      <c r="L18" s="2"/>
      <c r="M18" s="2"/>
      <c r="XFD18"/>
    </row>
    <row r="19" s="2" customFormat="1" ht="28" customHeight="1" spans="1:16384">
      <c r="A19" s="81"/>
      <c r="B19" s="76">
        <f>7+2</f>
        <v>9</v>
      </c>
      <c r="C19" s="76">
        <f>SUM(C5:I5)+G5*2</f>
        <v>0</v>
      </c>
      <c r="D19" s="76">
        <f>(7+2)*2</f>
        <v>18</v>
      </c>
      <c r="E19" s="76">
        <f>(SUM(B5:I5)+G5*2)*2</f>
        <v>0</v>
      </c>
      <c r="F19" s="76">
        <f>(7+2)*2</f>
        <v>18</v>
      </c>
      <c r="G19" s="92">
        <f>(SUM(C5:J5)+G5*2)*2</f>
        <v>0</v>
      </c>
      <c r="H19" s="98"/>
      <c r="I19" s="2"/>
      <c r="J19" s="2"/>
      <c r="K19" s="2"/>
      <c r="L19" s="2"/>
      <c r="M19" s="2"/>
      <c r="XFD19"/>
    </row>
    <row r="20" s="2" customFormat="1" ht="28" customHeight="1" spans="1:16384">
      <c r="A20" s="81"/>
      <c r="B20" s="76">
        <v>1</v>
      </c>
      <c r="C20" s="76">
        <f t="shared" si="0"/>
        <v>0</v>
      </c>
      <c r="D20" s="76">
        <v>2</v>
      </c>
      <c r="E20" s="76">
        <f t="shared" si="1"/>
        <v>0</v>
      </c>
      <c r="F20" s="76">
        <v>2</v>
      </c>
      <c r="G20" s="92">
        <f>SUM(C6:J6)*2</f>
        <v>0</v>
      </c>
      <c r="H20" s="98"/>
      <c r="I20" s="2"/>
      <c r="J20" s="2"/>
      <c r="K20" s="2"/>
      <c r="L20" s="2"/>
      <c r="M20" s="2"/>
      <c r="XFD20"/>
    </row>
    <row r="21" s="2" customFormat="1" ht="28" customHeight="1" spans="1:16384">
      <c r="A21" s="76" t="s">
        <v>414</v>
      </c>
      <c r="B21" s="76"/>
      <c r="C21" s="76"/>
      <c r="D21" s="76"/>
      <c r="E21" s="76"/>
      <c r="F21" s="76"/>
      <c r="G21" s="92"/>
      <c r="H21" s="98"/>
      <c r="I21" s="2"/>
      <c r="J21" s="2"/>
      <c r="K21" s="2"/>
      <c r="L21" s="2"/>
      <c r="M21" s="2"/>
      <c r="XFD21"/>
    </row>
    <row r="22" s="2" customFormat="1" ht="28" customHeight="1" spans="1:16384">
      <c r="A22" s="76"/>
      <c r="B22" s="76">
        <v>1</v>
      </c>
      <c r="C22" s="76">
        <f t="shared" si="0"/>
        <v>0</v>
      </c>
      <c r="D22" s="76">
        <v>2</v>
      </c>
      <c r="E22" s="76">
        <f t="shared" si="1"/>
        <v>0</v>
      </c>
      <c r="F22" s="76">
        <v>2</v>
      </c>
      <c r="G22" s="92">
        <f>(C8+F8)*2</f>
        <v>0</v>
      </c>
      <c r="H22" s="98"/>
      <c r="I22" s="2"/>
      <c r="J22" s="2"/>
      <c r="K22" s="2"/>
      <c r="L22" s="2"/>
      <c r="M22" s="2"/>
      <c r="XFD22"/>
    </row>
    <row r="23" s="2" customFormat="1" ht="28" customHeight="1" spans="1:16384">
      <c r="A23" s="89"/>
      <c r="B23" s="76">
        <v>1</v>
      </c>
      <c r="C23" s="76">
        <f t="shared" si="0"/>
        <v>0</v>
      </c>
      <c r="D23" s="76">
        <v>2</v>
      </c>
      <c r="E23" s="76">
        <f t="shared" si="1"/>
        <v>0</v>
      </c>
      <c r="F23" s="76">
        <v>2</v>
      </c>
      <c r="G23" s="92">
        <f>(C9+F9)*2</f>
        <v>0</v>
      </c>
      <c r="H23" s="98"/>
      <c r="I23" s="2"/>
      <c r="J23" s="2"/>
      <c r="K23" s="2"/>
      <c r="L23" s="2"/>
      <c r="M23" s="2"/>
      <c r="XFD23"/>
    </row>
    <row r="24" s="2" customFormat="1" ht="28" customHeight="1" spans="1:16384">
      <c r="A24" s="91" t="s">
        <v>418</v>
      </c>
      <c r="B24" s="76"/>
      <c r="C24" s="76"/>
      <c r="D24" s="76"/>
      <c r="E24" s="76"/>
      <c r="F24" s="76"/>
      <c r="G24" s="92"/>
      <c r="H24" s="98"/>
      <c r="I24" s="2"/>
      <c r="J24" s="2"/>
      <c r="K24" s="2"/>
      <c r="L24" s="2"/>
      <c r="M24" s="2"/>
      <c r="XFD24"/>
    </row>
    <row r="25" s="2" customFormat="1" ht="28" customHeight="1" spans="1:16384">
      <c r="A25" s="91"/>
      <c r="B25" s="76">
        <v>1</v>
      </c>
      <c r="C25" s="76">
        <f t="shared" ref="C25:C27" si="2">D11+F11</f>
        <v>0</v>
      </c>
      <c r="D25" s="76">
        <v>2</v>
      </c>
      <c r="E25" s="76">
        <f t="shared" ref="E25:E27" si="3">SUM(C11:I11)*2</f>
        <v>0</v>
      </c>
      <c r="F25" s="76">
        <v>2</v>
      </c>
      <c r="G25" s="92">
        <f t="shared" ref="G25:G27" si="4">(D11+F11)*2</f>
        <v>0</v>
      </c>
      <c r="H25" s="98"/>
      <c r="I25" s="2"/>
      <c r="J25" s="2"/>
      <c r="K25" s="2"/>
      <c r="L25" s="2"/>
      <c r="M25" s="2"/>
      <c r="XFD25"/>
    </row>
    <row r="26" s="2" customFormat="1" ht="28" customHeight="1" spans="1:16384">
      <c r="A26" s="91"/>
      <c r="B26" s="76">
        <v>1</v>
      </c>
      <c r="C26" s="76">
        <f t="shared" si="2"/>
        <v>0</v>
      </c>
      <c r="D26" s="76">
        <v>2</v>
      </c>
      <c r="E26" s="76">
        <f t="shared" si="3"/>
        <v>0</v>
      </c>
      <c r="F26" s="76">
        <v>2</v>
      </c>
      <c r="G26" s="92">
        <f t="shared" si="4"/>
        <v>0</v>
      </c>
      <c r="H26" s="98"/>
      <c r="I26" s="2"/>
      <c r="J26" s="2"/>
      <c r="K26" s="2"/>
      <c r="L26" s="2"/>
      <c r="M26" s="2"/>
      <c r="XFD26"/>
    </row>
    <row r="27" s="2" customFormat="1" ht="28" customHeight="1" spans="1:16384">
      <c r="A27" s="91"/>
      <c r="B27" s="76">
        <v>1</v>
      </c>
      <c r="C27" s="76">
        <f t="shared" si="2"/>
        <v>0</v>
      </c>
      <c r="D27" s="76">
        <v>2</v>
      </c>
      <c r="E27" s="76">
        <f t="shared" si="3"/>
        <v>0</v>
      </c>
      <c r="F27" s="76">
        <v>2</v>
      </c>
      <c r="G27" s="92">
        <f t="shared" si="4"/>
        <v>0</v>
      </c>
      <c r="H27" s="98"/>
      <c r="I27" s="2"/>
      <c r="J27" s="2"/>
      <c r="K27" s="2"/>
      <c r="L27" s="2"/>
      <c r="M27" s="2"/>
      <c r="XFD27"/>
    </row>
    <row r="28" s="2" customFormat="1" ht="28" customHeight="1" spans="1:16384">
      <c r="A28" s="104" t="s">
        <v>158</v>
      </c>
      <c r="B28" s="105">
        <f t="shared" ref="B28:G28" si="5">SUM(B17:B27)</f>
        <v>28</v>
      </c>
      <c r="C28" s="106">
        <f t="shared" si="5"/>
        <v>0</v>
      </c>
      <c r="D28" s="105">
        <f t="shared" si="5"/>
        <v>56</v>
      </c>
      <c r="E28" s="106">
        <f t="shared" si="5"/>
        <v>0</v>
      </c>
      <c r="F28" s="105">
        <f t="shared" si="5"/>
        <v>56</v>
      </c>
      <c r="G28" s="107">
        <f t="shared" si="5"/>
        <v>0</v>
      </c>
      <c r="H28" s="98"/>
      <c r="I28" s="2"/>
      <c r="J28" s="2"/>
      <c r="K28" s="2"/>
      <c r="L28" s="2"/>
      <c r="M28" s="2"/>
      <c r="XFD28"/>
    </row>
    <row r="29" s="2" customFormat="1" ht="27" customHeight="1" spans="1:16384">
      <c r="A29" s="108" t="s">
        <v>432</v>
      </c>
      <c r="B29" s="108"/>
      <c r="C29" s="108"/>
      <c r="D29" s="109">
        <f>C28+E28+G28</f>
        <v>0</v>
      </c>
      <c r="E29" s="110"/>
      <c r="F29" s="110"/>
      <c r="G29" s="110"/>
      <c r="H29" s="111"/>
      <c r="I29" s="2"/>
      <c r="J29" s="2"/>
      <c r="K29" s="2"/>
      <c r="L29" s="2"/>
      <c r="M29" s="2"/>
      <c r="XFD29"/>
    </row>
    <row r="30" s="2" customFormat="1" ht="51" customHeight="1" spans="1:16384">
      <c r="A30" s="112" t="s">
        <v>433</v>
      </c>
      <c r="H30" s="113"/>
      <c r="XFD30"/>
    </row>
  </sheetData>
  <mergeCells count="41">
    <mergeCell ref="A1:J1"/>
    <mergeCell ref="K1:T1"/>
    <mergeCell ref="C7:E7"/>
    <mergeCell ref="F7:H7"/>
    <mergeCell ref="M7:O7"/>
    <mergeCell ref="P7:R7"/>
    <mergeCell ref="C8:E8"/>
    <mergeCell ref="F8:H8"/>
    <mergeCell ref="M8:O8"/>
    <mergeCell ref="P8:R8"/>
    <mergeCell ref="C9:E9"/>
    <mergeCell ref="F9:H9"/>
    <mergeCell ref="M9:O9"/>
    <mergeCell ref="P9:R9"/>
    <mergeCell ref="F10:I10"/>
    <mergeCell ref="P10:S10"/>
    <mergeCell ref="F11:I11"/>
    <mergeCell ref="P11:S11"/>
    <mergeCell ref="F12:I12"/>
    <mergeCell ref="P12:S12"/>
    <mergeCell ref="F13:I13"/>
    <mergeCell ref="P13:S13"/>
    <mergeCell ref="B15:C15"/>
    <mergeCell ref="D15:E15"/>
    <mergeCell ref="F15:G15"/>
    <mergeCell ref="A29:C29"/>
    <mergeCell ref="D29:G29"/>
    <mergeCell ref="A3:A6"/>
    <mergeCell ref="A7:A9"/>
    <mergeCell ref="A10:A13"/>
    <mergeCell ref="A17:A20"/>
    <mergeCell ref="A21:A23"/>
    <mergeCell ref="A24:A27"/>
    <mergeCell ref="I7:I9"/>
    <mergeCell ref="J3:J13"/>
    <mergeCell ref="K3:K6"/>
    <mergeCell ref="K7:K9"/>
    <mergeCell ref="K10:K13"/>
    <mergeCell ref="S7:S9"/>
    <mergeCell ref="T3:T13"/>
    <mergeCell ref="A30:G32"/>
  </mergeCells>
  <pageMargins left="0.865972222222222" right="0.66875" top="1" bottom="1" header="0.5" footer="0.5"/>
  <pageSetup paperSize="9" scale="81" fitToWidth="0" orientation="portrait"/>
  <headerFooter/>
  <colBreaks count="1" manualBreakCount="1">
    <brk id="10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workbookViewId="0">
      <selection activeCell="J6" sqref="J6"/>
    </sheetView>
  </sheetViews>
  <sheetFormatPr defaultColWidth="9" defaultRowHeight="14.4"/>
  <cols>
    <col min="1" max="1" width="9" style="1"/>
    <col min="2" max="2" width="28" style="1" customWidth="1"/>
    <col min="3" max="4" width="9" style="1"/>
    <col min="5" max="5" width="11.7777777777778" style="1" customWidth="1"/>
    <col min="6" max="6" width="12.8888888888889" style="2" customWidth="1"/>
    <col min="7" max="7" width="18.7777777777778" style="2" hidden="1" customWidth="1"/>
    <col min="8" max="8" width="18.7777777777778" style="2" customWidth="1"/>
    <col min="9" max="9" width="12.6666666666667" style="1" hidden="1" customWidth="1"/>
    <col min="10" max="12" width="9" style="1"/>
    <col min="13" max="13" width="12.5555555555556" style="1"/>
    <col min="14" max="14" width="9" style="1"/>
    <col min="15" max="15" width="11.1111111111111" style="1"/>
    <col min="16" max="16" width="9" style="1"/>
    <col min="17" max="17" width="12.5555555555556" style="1"/>
    <col min="18" max="16384" width="9" style="1"/>
  </cols>
  <sheetData>
    <row r="1" ht="32" customHeight="1" spans="1:24">
      <c r="A1" s="53" t="s">
        <v>434</v>
      </c>
      <c r="B1" s="53"/>
      <c r="C1" s="53"/>
      <c r="D1" s="53"/>
      <c r="E1" s="53"/>
      <c r="F1" s="54"/>
      <c r="G1" s="54"/>
      <c r="H1" s="54"/>
      <c r="I1" s="53"/>
      <c r="J1" s="53"/>
      <c r="K1" s="53"/>
      <c r="L1" s="53"/>
      <c r="M1" s="53"/>
      <c r="N1" s="53"/>
      <c r="O1" s="53"/>
      <c r="P1" s="53"/>
      <c r="Q1" s="53"/>
      <c r="R1" s="72"/>
      <c r="S1" s="72"/>
      <c r="T1" s="72"/>
      <c r="U1" s="72"/>
      <c r="V1" s="72"/>
      <c r="W1" s="72"/>
      <c r="X1" s="72"/>
    </row>
    <row r="2" ht="31" customHeight="1" spans="1:24">
      <c r="A2" s="55" t="s">
        <v>1</v>
      </c>
      <c r="B2" s="55" t="s">
        <v>435</v>
      </c>
      <c r="C2" s="56" t="s">
        <v>436</v>
      </c>
      <c r="D2" s="56" t="s">
        <v>437</v>
      </c>
      <c r="E2" s="57"/>
      <c r="F2" s="58" t="s">
        <v>438</v>
      </c>
      <c r="G2" s="59"/>
      <c r="H2" s="59"/>
      <c r="I2" s="56"/>
      <c r="J2" s="56" t="s">
        <v>439</v>
      </c>
      <c r="K2" s="66"/>
      <c r="L2" s="67" t="s">
        <v>427</v>
      </c>
      <c r="M2" s="49"/>
      <c r="N2" s="13" t="s">
        <v>428</v>
      </c>
      <c r="O2" s="13"/>
      <c r="P2" s="13" t="s">
        <v>429</v>
      </c>
      <c r="Q2" s="13"/>
      <c r="R2" s="72"/>
      <c r="S2" s="72"/>
      <c r="T2" s="72"/>
      <c r="U2" s="72"/>
      <c r="V2" s="72"/>
      <c r="W2" s="72"/>
      <c r="X2" s="72"/>
    </row>
    <row r="3" ht="15.6" spans="1:24">
      <c r="A3" s="55"/>
      <c r="B3" s="55"/>
      <c r="C3" s="56"/>
      <c r="D3" s="56" t="s">
        <v>411</v>
      </c>
      <c r="E3" s="57" t="s">
        <v>440</v>
      </c>
      <c r="F3" s="58" t="s">
        <v>411</v>
      </c>
      <c r="G3" s="58" t="s">
        <v>411</v>
      </c>
      <c r="H3" s="59" t="s">
        <v>440</v>
      </c>
      <c r="I3" s="59" t="s">
        <v>440</v>
      </c>
      <c r="J3" s="56"/>
      <c r="K3" s="66"/>
      <c r="L3" s="68" t="s">
        <v>441</v>
      </c>
      <c r="M3" s="50" t="s">
        <v>172</v>
      </c>
      <c r="N3" s="42" t="s">
        <v>441</v>
      </c>
      <c r="O3" s="50" t="s">
        <v>172</v>
      </c>
      <c r="P3" s="42" t="s">
        <v>441</v>
      </c>
      <c r="Q3" s="50" t="s">
        <v>172</v>
      </c>
      <c r="R3" s="72"/>
      <c r="S3" s="72"/>
      <c r="T3" s="72"/>
      <c r="U3" s="72"/>
      <c r="V3" s="72"/>
      <c r="W3" s="72"/>
      <c r="X3" s="72"/>
    </row>
    <row r="4" ht="36" customHeight="1" spans="1:24">
      <c r="A4" s="13">
        <v>1</v>
      </c>
      <c r="B4" s="60" t="s">
        <v>442</v>
      </c>
      <c r="C4" s="60">
        <v>34</v>
      </c>
      <c r="D4" s="60">
        <v>259.29</v>
      </c>
      <c r="E4" s="60">
        <v>481.54</v>
      </c>
      <c r="F4" s="61"/>
      <c r="G4" s="62">
        <f>IF(ROUND(F4,2)&gt;D4,"",ROUND(F4,2))</f>
        <v>0</v>
      </c>
      <c r="H4" s="61"/>
      <c r="I4" s="49">
        <f>IF(ROUND(H4,2)&gt;E4,"",ROUND(H4,2))</f>
        <v>0</v>
      </c>
      <c r="J4" s="60">
        <v>1</v>
      </c>
      <c r="K4" s="60"/>
      <c r="L4" s="67">
        <v>2</v>
      </c>
      <c r="M4" s="69">
        <f t="shared" ref="M4:M14" si="0">L4*H4</f>
        <v>0</v>
      </c>
      <c r="N4" s="66">
        <v>1</v>
      </c>
      <c r="O4" s="69">
        <f>H4*N4</f>
        <v>0</v>
      </c>
      <c r="P4" s="66">
        <v>4</v>
      </c>
      <c r="Q4" s="69">
        <f>P4*H4</f>
        <v>0</v>
      </c>
      <c r="R4" s="72"/>
      <c r="S4" s="72"/>
      <c r="T4" s="72"/>
      <c r="U4" s="72"/>
      <c r="V4" s="72"/>
      <c r="W4" s="72"/>
      <c r="X4" s="72"/>
    </row>
    <row r="5" ht="36" customHeight="1" spans="1:24">
      <c r="A5" s="13">
        <v>2</v>
      </c>
      <c r="B5" s="60" t="s">
        <v>443</v>
      </c>
      <c r="C5" s="60">
        <v>32</v>
      </c>
      <c r="D5" s="60">
        <v>259.29</v>
      </c>
      <c r="E5" s="60">
        <v>481.54</v>
      </c>
      <c r="F5" s="61"/>
      <c r="G5" s="62">
        <f t="shared" ref="G5:G14" si="1">IF(ROUND(F5,2)&gt;D5,"",ROUND(F5,2))</f>
        <v>0</v>
      </c>
      <c r="H5" s="61"/>
      <c r="I5" s="49">
        <f t="shared" ref="I5:I14" si="2">IF(ROUND(H5,2)&gt;E5,"",ROUND(H5,2))</f>
        <v>0</v>
      </c>
      <c r="J5" s="60">
        <v>1</v>
      </c>
      <c r="K5" s="60"/>
      <c r="L5" s="67">
        <v>2</v>
      </c>
      <c r="M5" s="69">
        <f t="shared" si="0"/>
        <v>0</v>
      </c>
      <c r="N5" s="66">
        <v>1</v>
      </c>
      <c r="O5" s="69">
        <f>H5*N5</f>
        <v>0</v>
      </c>
      <c r="P5" s="66">
        <v>4</v>
      </c>
      <c r="Q5" s="69">
        <f>P5*H5</f>
        <v>0</v>
      </c>
      <c r="R5" s="72"/>
      <c r="S5" s="72"/>
      <c r="T5" s="72"/>
      <c r="U5" s="72"/>
      <c r="V5" s="72"/>
      <c r="W5" s="72"/>
      <c r="X5" s="72"/>
    </row>
    <row r="6" ht="36" customHeight="1" spans="1:24">
      <c r="A6" s="13">
        <v>3</v>
      </c>
      <c r="B6" s="60" t="s">
        <v>444</v>
      </c>
      <c r="C6" s="60">
        <v>33</v>
      </c>
      <c r="D6" s="60">
        <v>259.29</v>
      </c>
      <c r="E6" s="60">
        <v>481.54</v>
      </c>
      <c r="F6" s="61"/>
      <c r="G6" s="62">
        <f t="shared" si="1"/>
        <v>0</v>
      </c>
      <c r="H6" s="61"/>
      <c r="I6" s="49">
        <f t="shared" si="2"/>
        <v>0</v>
      </c>
      <c r="J6" s="60">
        <v>1</v>
      </c>
      <c r="K6" s="60"/>
      <c r="L6" s="67">
        <v>2</v>
      </c>
      <c r="M6" s="69">
        <f t="shared" si="0"/>
        <v>0</v>
      </c>
      <c r="N6" s="66">
        <v>1</v>
      </c>
      <c r="O6" s="69">
        <f>H6*N6</f>
        <v>0</v>
      </c>
      <c r="P6" s="66">
        <v>4</v>
      </c>
      <c r="Q6" s="69">
        <f>P6*H6</f>
        <v>0</v>
      </c>
      <c r="R6" s="72"/>
      <c r="S6" s="72"/>
      <c r="T6" s="72"/>
      <c r="U6" s="72"/>
      <c r="V6" s="72"/>
      <c r="W6" s="72"/>
      <c r="X6" s="72"/>
    </row>
    <row r="7" ht="36" customHeight="1" spans="1:24">
      <c r="A7" s="13">
        <v>4</v>
      </c>
      <c r="B7" s="60" t="s">
        <v>445</v>
      </c>
      <c r="C7" s="60">
        <v>34</v>
      </c>
      <c r="D7" s="60">
        <v>259.29</v>
      </c>
      <c r="E7" s="60">
        <v>481.54</v>
      </c>
      <c r="F7" s="61"/>
      <c r="G7" s="62">
        <f t="shared" si="1"/>
        <v>0</v>
      </c>
      <c r="H7" s="61"/>
      <c r="I7" s="49">
        <f t="shared" si="2"/>
        <v>0</v>
      </c>
      <c r="J7" s="60">
        <v>1</v>
      </c>
      <c r="K7" s="60"/>
      <c r="L7" s="67">
        <v>1</v>
      </c>
      <c r="M7" s="69">
        <f t="shared" si="0"/>
        <v>0</v>
      </c>
      <c r="N7" s="66">
        <v>1</v>
      </c>
      <c r="O7" s="69">
        <f>H7*N7</f>
        <v>0</v>
      </c>
      <c r="P7" s="66">
        <v>2</v>
      </c>
      <c r="Q7" s="69">
        <f>P7*H7</f>
        <v>0</v>
      </c>
      <c r="R7" s="72"/>
      <c r="S7" s="72"/>
      <c r="T7" s="72"/>
      <c r="U7" s="72"/>
      <c r="V7" s="72"/>
      <c r="W7" s="72"/>
      <c r="X7" s="72"/>
    </row>
    <row r="8" ht="36" customHeight="1" spans="1:24">
      <c r="A8" s="13">
        <v>5</v>
      </c>
      <c r="B8" s="60" t="s">
        <v>446</v>
      </c>
      <c r="C8" s="60">
        <v>55</v>
      </c>
      <c r="D8" s="60">
        <v>481.54</v>
      </c>
      <c r="E8" s="60">
        <v>703.78</v>
      </c>
      <c r="F8" s="61"/>
      <c r="G8" s="62">
        <f t="shared" si="1"/>
        <v>0</v>
      </c>
      <c r="H8" s="61"/>
      <c r="I8" s="49">
        <f t="shared" si="2"/>
        <v>0</v>
      </c>
      <c r="J8" s="60">
        <v>1.5</v>
      </c>
      <c r="K8" s="60"/>
      <c r="L8" s="67">
        <v>1</v>
      </c>
      <c r="M8" s="69">
        <f t="shared" si="0"/>
        <v>0</v>
      </c>
      <c r="N8" s="66">
        <v>1</v>
      </c>
      <c r="O8" s="69">
        <f>H8*N8</f>
        <v>0</v>
      </c>
      <c r="P8" s="66">
        <v>2</v>
      </c>
      <c r="Q8" s="69">
        <f>P8*H8</f>
        <v>0</v>
      </c>
      <c r="R8" s="72"/>
      <c r="S8" s="72"/>
      <c r="T8" s="72"/>
      <c r="U8" s="72"/>
      <c r="V8" s="72"/>
      <c r="W8" s="72"/>
      <c r="X8" s="72"/>
    </row>
    <row r="9" ht="36" customHeight="1" spans="1:24">
      <c r="A9" s="13">
        <v>6</v>
      </c>
      <c r="B9" s="60" t="s">
        <v>447</v>
      </c>
      <c r="C9" s="60">
        <v>103</v>
      </c>
      <c r="D9" s="60">
        <v>703.78</v>
      </c>
      <c r="E9" s="60">
        <v>926.03</v>
      </c>
      <c r="F9" s="61"/>
      <c r="G9" s="62">
        <f t="shared" si="1"/>
        <v>0</v>
      </c>
      <c r="H9" s="61"/>
      <c r="I9" s="49">
        <f t="shared" si="2"/>
        <v>0</v>
      </c>
      <c r="J9" s="60">
        <v>2</v>
      </c>
      <c r="K9" s="60"/>
      <c r="L9" s="67">
        <v>1</v>
      </c>
      <c r="M9" s="69">
        <f t="shared" si="0"/>
        <v>0</v>
      </c>
      <c r="N9" s="66">
        <v>1</v>
      </c>
      <c r="O9" s="69">
        <f t="shared" ref="O5:O14" si="3">H9*N9</f>
        <v>0</v>
      </c>
      <c r="P9" s="66">
        <v>2</v>
      </c>
      <c r="Q9" s="69">
        <f t="shared" ref="Q5:Q14" si="4">P9*H9</f>
        <v>0</v>
      </c>
      <c r="R9" s="72"/>
      <c r="S9" s="72"/>
      <c r="T9" s="72"/>
      <c r="U9" s="72"/>
      <c r="V9" s="72"/>
      <c r="W9" s="72"/>
      <c r="X9" s="72"/>
    </row>
    <row r="10" ht="36" customHeight="1" spans="1:24">
      <c r="A10" s="13">
        <v>7</v>
      </c>
      <c r="B10" s="60" t="s">
        <v>448</v>
      </c>
      <c r="C10" s="60">
        <v>78</v>
      </c>
      <c r="D10" s="60">
        <v>481.54</v>
      </c>
      <c r="E10" s="60">
        <v>703.78</v>
      </c>
      <c r="F10" s="61"/>
      <c r="G10" s="62">
        <f t="shared" si="1"/>
        <v>0</v>
      </c>
      <c r="H10" s="61"/>
      <c r="I10" s="49">
        <f t="shared" si="2"/>
        <v>0</v>
      </c>
      <c r="J10" s="60">
        <v>2</v>
      </c>
      <c r="K10" s="60"/>
      <c r="L10" s="67">
        <v>1</v>
      </c>
      <c r="M10" s="69">
        <f t="shared" si="0"/>
        <v>0</v>
      </c>
      <c r="N10" s="66">
        <v>1</v>
      </c>
      <c r="O10" s="69">
        <f t="shared" si="3"/>
        <v>0</v>
      </c>
      <c r="P10" s="66">
        <v>2</v>
      </c>
      <c r="Q10" s="69">
        <f t="shared" si="4"/>
        <v>0</v>
      </c>
      <c r="R10" s="72"/>
      <c r="S10" s="72"/>
      <c r="T10" s="72"/>
      <c r="U10" s="72"/>
      <c r="V10" s="72"/>
      <c r="W10" s="72"/>
      <c r="X10" s="72"/>
    </row>
    <row r="11" ht="36" customHeight="1" spans="1:24">
      <c r="A11" s="13">
        <v>8</v>
      </c>
      <c r="B11" s="60" t="s">
        <v>449</v>
      </c>
      <c r="C11" s="60">
        <v>48</v>
      </c>
      <c r="D11" s="60">
        <v>259.29</v>
      </c>
      <c r="E11" s="60">
        <v>481.54</v>
      </c>
      <c r="F11" s="61"/>
      <c r="G11" s="62">
        <f t="shared" si="1"/>
        <v>0</v>
      </c>
      <c r="H11" s="61"/>
      <c r="I11" s="49">
        <f t="shared" si="2"/>
        <v>0</v>
      </c>
      <c r="J11" s="60">
        <v>1</v>
      </c>
      <c r="K11" s="60"/>
      <c r="L11" s="67">
        <v>1</v>
      </c>
      <c r="M11" s="69">
        <f t="shared" si="0"/>
        <v>0</v>
      </c>
      <c r="N11" s="66">
        <v>1</v>
      </c>
      <c r="O11" s="69">
        <f t="shared" si="3"/>
        <v>0</v>
      </c>
      <c r="P11" s="66">
        <v>2</v>
      </c>
      <c r="Q11" s="69">
        <f t="shared" si="4"/>
        <v>0</v>
      </c>
      <c r="R11" s="72"/>
      <c r="S11" s="72"/>
      <c r="T11" s="72"/>
      <c r="U11" s="72"/>
      <c r="V11" s="72"/>
      <c r="W11" s="72"/>
      <c r="X11" s="72"/>
    </row>
    <row r="12" ht="36" customHeight="1" spans="1:24">
      <c r="A12" s="13">
        <v>9</v>
      </c>
      <c r="B12" s="60" t="s">
        <v>450</v>
      </c>
      <c r="C12" s="60">
        <v>103</v>
      </c>
      <c r="D12" s="60">
        <v>703.78</v>
      </c>
      <c r="E12" s="60">
        <v>926.03</v>
      </c>
      <c r="F12" s="61"/>
      <c r="G12" s="62">
        <f t="shared" si="1"/>
        <v>0</v>
      </c>
      <c r="H12" s="61"/>
      <c r="I12" s="49">
        <f t="shared" si="2"/>
        <v>0</v>
      </c>
      <c r="J12" s="60">
        <v>2</v>
      </c>
      <c r="K12" s="60"/>
      <c r="L12" s="67">
        <v>1</v>
      </c>
      <c r="M12" s="69">
        <f t="shared" si="0"/>
        <v>0</v>
      </c>
      <c r="N12" s="66">
        <v>1</v>
      </c>
      <c r="O12" s="69">
        <f t="shared" si="3"/>
        <v>0</v>
      </c>
      <c r="P12" s="66">
        <v>2</v>
      </c>
      <c r="Q12" s="69">
        <f t="shared" si="4"/>
        <v>0</v>
      </c>
      <c r="R12" s="72"/>
      <c r="S12" s="72"/>
      <c r="T12" s="72"/>
      <c r="U12" s="72"/>
      <c r="V12" s="72"/>
      <c r="W12" s="72"/>
      <c r="X12" s="72"/>
    </row>
    <row r="13" ht="36" customHeight="1" spans="1:24">
      <c r="A13" s="13">
        <v>10</v>
      </c>
      <c r="B13" s="60" t="s">
        <v>451</v>
      </c>
      <c r="C13" s="60">
        <v>55</v>
      </c>
      <c r="D13" s="60">
        <v>481.54</v>
      </c>
      <c r="E13" s="60">
        <v>703.78</v>
      </c>
      <c r="F13" s="61"/>
      <c r="G13" s="62">
        <f t="shared" si="1"/>
        <v>0</v>
      </c>
      <c r="H13" s="61"/>
      <c r="I13" s="49">
        <f t="shared" si="2"/>
        <v>0</v>
      </c>
      <c r="J13" s="60">
        <v>1.5</v>
      </c>
      <c r="K13" s="60"/>
      <c r="L13" s="67">
        <v>1</v>
      </c>
      <c r="M13" s="69">
        <f t="shared" si="0"/>
        <v>0</v>
      </c>
      <c r="N13" s="66">
        <v>1</v>
      </c>
      <c r="O13" s="69">
        <f t="shared" si="3"/>
        <v>0</v>
      </c>
      <c r="P13" s="66">
        <v>2</v>
      </c>
      <c r="Q13" s="69">
        <f t="shared" si="4"/>
        <v>0</v>
      </c>
      <c r="R13" s="72"/>
      <c r="S13" s="72"/>
      <c r="T13" s="72"/>
      <c r="U13" s="72"/>
      <c r="V13" s="72"/>
      <c r="W13" s="72"/>
      <c r="X13" s="72"/>
    </row>
    <row r="14" ht="36" customHeight="1" spans="1:24">
      <c r="A14" s="13">
        <v>11</v>
      </c>
      <c r="B14" s="60" t="s">
        <v>452</v>
      </c>
      <c r="C14" s="60">
        <v>80</v>
      </c>
      <c r="D14" s="60">
        <v>481.54</v>
      </c>
      <c r="E14" s="60">
        <v>703.78</v>
      </c>
      <c r="F14" s="61"/>
      <c r="G14" s="62">
        <f t="shared" si="1"/>
        <v>0</v>
      </c>
      <c r="H14" s="61"/>
      <c r="I14" s="49">
        <f t="shared" si="2"/>
        <v>0</v>
      </c>
      <c r="J14" s="60">
        <v>1.5</v>
      </c>
      <c r="K14" s="60"/>
      <c r="L14" s="67">
        <v>5</v>
      </c>
      <c r="M14" s="69">
        <f t="shared" si="0"/>
        <v>0</v>
      </c>
      <c r="N14" s="66">
        <v>1</v>
      </c>
      <c r="O14" s="69">
        <f t="shared" si="3"/>
        <v>0</v>
      </c>
      <c r="P14" s="66">
        <v>10</v>
      </c>
      <c r="Q14" s="69">
        <f t="shared" si="4"/>
        <v>0</v>
      </c>
      <c r="R14" s="72"/>
      <c r="S14" s="72"/>
      <c r="T14" s="72"/>
      <c r="U14" s="72"/>
      <c r="V14" s="72"/>
      <c r="W14" s="72"/>
      <c r="X14" s="72"/>
    </row>
    <row r="15" ht="36" customHeight="1" spans="1:24">
      <c r="A15" s="13"/>
      <c r="B15" s="60"/>
      <c r="C15" s="60"/>
      <c r="D15" s="60"/>
      <c r="E15" s="60"/>
      <c r="F15" s="63"/>
      <c r="G15" s="63"/>
      <c r="H15" s="63"/>
      <c r="I15" s="60"/>
      <c r="J15" s="60"/>
      <c r="K15" s="60" t="s">
        <v>158</v>
      </c>
      <c r="L15" s="60">
        <f t="shared" ref="L15:Q15" si="5">SUM(L4:L14)</f>
        <v>18</v>
      </c>
      <c r="M15" s="69">
        <f t="shared" si="5"/>
        <v>0</v>
      </c>
      <c r="N15" s="70">
        <f t="shared" si="5"/>
        <v>11</v>
      </c>
      <c r="O15" s="69">
        <f t="shared" si="5"/>
        <v>0</v>
      </c>
      <c r="P15" s="70">
        <f t="shared" si="5"/>
        <v>36</v>
      </c>
      <c r="Q15" s="69">
        <f t="shared" si="5"/>
        <v>0</v>
      </c>
      <c r="R15" s="72"/>
      <c r="S15" s="72"/>
      <c r="T15" s="72"/>
      <c r="U15" s="72"/>
      <c r="V15" s="72"/>
      <c r="W15" s="72"/>
      <c r="X15" s="72"/>
    </row>
    <row r="16" ht="54" customHeight="1" spans="1:17">
      <c r="A16" s="64" t="s">
        <v>432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71">
        <f>M15+O15+Q15</f>
        <v>0</v>
      </c>
      <c r="P16" s="71"/>
      <c r="Q16" s="71"/>
    </row>
    <row r="17" ht="49" customHeight="1" spans="1:17">
      <c r="A17" s="65" t="s">
        <v>453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</sheetData>
  <sheetProtection algorithmName="SHA-512" hashValue="stcwf4E5glBt/1l9SCdi1mXw7+zt5aMPuZcKgBKFFFTuI6nb7+HO+PITk8zNibrx7aOjB341E3uWLTQicwj/iQ==" saltValue="E1gnGDquM6sEPG4Ej3XqKA==" spinCount="100000" sheet="1" objects="1"/>
  <mergeCells count="13">
    <mergeCell ref="A1:Q1"/>
    <mergeCell ref="D2:E2"/>
    <mergeCell ref="F2:H2"/>
    <mergeCell ref="L2:M2"/>
    <mergeCell ref="N2:O2"/>
    <mergeCell ref="P2:Q2"/>
    <mergeCell ref="A16:N16"/>
    <mergeCell ref="O16:Q16"/>
    <mergeCell ref="A17:Q17"/>
    <mergeCell ref="A2:A3"/>
    <mergeCell ref="B2:B3"/>
    <mergeCell ref="C2:C3"/>
    <mergeCell ref="J2:J3"/>
  </mergeCells>
  <pageMargins left="0.75" right="0.75" top="1" bottom="1" header="0.5" footer="0.5"/>
  <pageSetup paperSize="9" scale="7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7"/>
  <sheetViews>
    <sheetView zoomScale="70" zoomScaleNormal="70" workbookViewId="0">
      <selection activeCell="L9" sqref="L9"/>
    </sheetView>
  </sheetViews>
  <sheetFormatPr defaultColWidth="9" defaultRowHeight="14.4"/>
  <cols>
    <col min="1" max="1" width="9" style="39"/>
    <col min="2" max="2" width="14.4444444444444" style="39" customWidth="1"/>
    <col min="3" max="3" width="13.6296296296296" style="39"/>
    <col min="4" max="4" width="9" style="39"/>
    <col min="5" max="5" width="16.2222222222222" style="39" customWidth="1"/>
    <col min="6" max="6" width="13.2222222222222" style="39" customWidth="1"/>
    <col min="7" max="7" width="11.8888888888889" style="39" customWidth="1"/>
    <col min="8" max="8" width="15.3888888888889" style="39" customWidth="1"/>
    <col min="9" max="9" width="15.8148148148148" style="39" customWidth="1"/>
    <col min="10" max="10" width="9" style="39"/>
    <col min="11" max="11" width="16.4444444444444" style="39" customWidth="1"/>
    <col min="12" max="12" width="15.7777777777778" style="40" customWidth="1"/>
    <col min="13" max="13" width="17.4537037037037" style="39" customWidth="1"/>
    <col min="14" max="14" width="18.5740740740741" style="39" hidden="1" customWidth="1"/>
    <col min="15" max="15" width="17.7685185185185" style="39" customWidth="1"/>
    <col min="16" max="16" width="17.462962962963" style="39" hidden="1" customWidth="1"/>
    <col min="17" max="17" width="14.4444444444444" style="39" customWidth="1"/>
    <col min="18" max="18" width="12.7777777777778" style="39" customWidth="1"/>
    <col min="19" max="19" width="14.6018518518519" style="39" customWidth="1"/>
    <col min="20" max="20" width="13.8055555555556" style="39" customWidth="1"/>
    <col min="21" max="16384" width="9" style="39"/>
  </cols>
  <sheetData>
    <row r="1" ht="51" customHeight="1" spans="1:20">
      <c r="A1" s="41" t="s">
        <v>454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4"/>
      <c r="M1" s="41"/>
      <c r="N1" s="41"/>
      <c r="O1" s="41"/>
      <c r="P1" s="41"/>
      <c r="Q1" s="41"/>
      <c r="R1" s="41"/>
      <c r="S1" s="41"/>
      <c r="T1" s="41"/>
    </row>
    <row r="2" ht="53" customHeight="1" spans="1:20">
      <c r="A2" s="42" t="s">
        <v>1</v>
      </c>
      <c r="B2" s="43" t="s">
        <v>455</v>
      </c>
      <c r="C2" s="43" t="s">
        <v>162</v>
      </c>
      <c r="D2" s="43" t="s">
        <v>163</v>
      </c>
      <c r="E2" s="43" t="s">
        <v>164</v>
      </c>
      <c r="F2" s="43" t="s">
        <v>165</v>
      </c>
      <c r="G2" s="43" t="s">
        <v>18</v>
      </c>
      <c r="H2" s="43" t="s">
        <v>166</v>
      </c>
      <c r="I2" s="43" t="s">
        <v>167</v>
      </c>
      <c r="J2" s="43" t="s">
        <v>168</v>
      </c>
      <c r="K2" s="43" t="s">
        <v>456</v>
      </c>
      <c r="L2" s="45" t="s">
        <v>457</v>
      </c>
      <c r="M2" s="43" t="s">
        <v>458</v>
      </c>
      <c r="N2" s="43" t="s">
        <v>458</v>
      </c>
      <c r="O2" s="45" t="s">
        <v>459</v>
      </c>
      <c r="P2" s="45" t="s">
        <v>459</v>
      </c>
      <c r="Q2" s="43" t="s">
        <v>460</v>
      </c>
      <c r="R2" s="43" t="s">
        <v>461</v>
      </c>
      <c r="S2" s="43" t="s">
        <v>462</v>
      </c>
      <c r="T2" s="43" t="s">
        <v>463</v>
      </c>
    </row>
    <row r="3" ht="30" spans="1:20">
      <c r="A3" s="42">
        <v>1</v>
      </c>
      <c r="B3" s="43" t="s">
        <v>173</v>
      </c>
      <c r="C3" s="43" t="s">
        <v>174</v>
      </c>
      <c r="D3" s="43">
        <v>0.5</v>
      </c>
      <c r="E3" s="43">
        <v>0.31</v>
      </c>
      <c r="F3" s="43">
        <f t="shared" ref="F3:F56" si="0">D3+E3</f>
        <v>0.81</v>
      </c>
      <c r="G3" s="43" t="s">
        <v>175</v>
      </c>
      <c r="H3" s="43" t="s">
        <v>176</v>
      </c>
      <c r="I3" s="43" t="s">
        <v>177</v>
      </c>
      <c r="J3" s="43">
        <v>192</v>
      </c>
      <c r="K3" s="43">
        <v>0.17</v>
      </c>
      <c r="L3" s="45">
        <v>0.09</v>
      </c>
      <c r="M3" s="46"/>
      <c r="N3" s="47">
        <f>IF(ROUND(M3,2)&gt;K3,"",ROUND(M3,2))</f>
        <v>0</v>
      </c>
      <c r="O3" s="48"/>
      <c r="P3" s="49">
        <f>IF(ROUND(O3,2)&gt;L3,"",ROUND(O3,2))</f>
        <v>0</v>
      </c>
      <c r="Q3" s="13">
        <v>281</v>
      </c>
      <c r="R3" s="13">
        <v>281</v>
      </c>
      <c r="S3" s="50">
        <f>N3*Q3</f>
        <v>0</v>
      </c>
      <c r="T3" s="50">
        <f>P3*R3</f>
        <v>0</v>
      </c>
    </row>
    <row r="4" ht="30" spans="1:22">
      <c r="A4" s="42">
        <v>2</v>
      </c>
      <c r="B4" s="43" t="s">
        <v>173</v>
      </c>
      <c r="C4" s="43" t="s">
        <v>178</v>
      </c>
      <c r="D4" s="43">
        <v>1</v>
      </c>
      <c r="E4" s="43">
        <v>0.31</v>
      </c>
      <c r="F4" s="43">
        <f t="shared" si="0"/>
        <v>1.31</v>
      </c>
      <c r="G4" s="43" t="s">
        <v>175</v>
      </c>
      <c r="H4" s="43" t="s">
        <v>176</v>
      </c>
      <c r="I4" s="43" t="s">
        <v>177</v>
      </c>
      <c r="J4" s="43">
        <v>192</v>
      </c>
      <c r="K4" s="43">
        <v>0.28</v>
      </c>
      <c r="L4" s="45">
        <v>0.14</v>
      </c>
      <c r="M4" s="46"/>
      <c r="N4" s="47">
        <f t="shared" ref="N4:N35" si="1">IF(ROUND(M4,2)&gt;K4,"",ROUND(M4,2))</f>
        <v>0</v>
      </c>
      <c r="O4" s="48"/>
      <c r="P4" s="49">
        <f t="shared" ref="P4:P35" si="2">IF(ROUND(O4,2)&gt;L4,"",ROUND(O4,2))</f>
        <v>0</v>
      </c>
      <c r="Q4" s="13">
        <v>281</v>
      </c>
      <c r="R4" s="13">
        <v>281</v>
      </c>
      <c r="S4" s="50">
        <f>N4*Q4</f>
        <v>0</v>
      </c>
      <c r="T4" s="50">
        <f t="shared" ref="T4:T35" si="3">P4*R4</f>
        <v>0</v>
      </c>
      <c r="V4" s="37"/>
    </row>
    <row r="5" ht="30" spans="1:20">
      <c r="A5" s="42">
        <v>3</v>
      </c>
      <c r="B5" s="43" t="s">
        <v>173</v>
      </c>
      <c r="C5" s="43" t="s">
        <v>179</v>
      </c>
      <c r="D5" s="43">
        <v>1.05</v>
      </c>
      <c r="E5" s="43">
        <v>0.31</v>
      </c>
      <c r="F5" s="43">
        <f t="shared" si="0"/>
        <v>1.36</v>
      </c>
      <c r="G5" s="43" t="s">
        <v>175</v>
      </c>
      <c r="H5" s="43" t="s">
        <v>176</v>
      </c>
      <c r="I5" s="43" t="s">
        <v>177</v>
      </c>
      <c r="J5" s="43">
        <v>192</v>
      </c>
      <c r="K5" s="43">
        <v>0.29</v>
      </c>
      <c r="L5" s="45">
        <v>0.14</v>
      </c>
      <c r="M5" s="46"/>
      <c r="N5" s="47">
        <f t="shared" si="1"/>
        <v>0</v>
      </c>
      <c r="O5" s="48"/>
      <c r="P5" s="49">
        <f t="shared" si="2"/>
        <v>0</v>
      </c>
      <c r="Q5" s="13">
        <v>281</v>
      </c>
      <c r="R5" s="13">
        <v>281</v>
      </c>
      <c r="S5" s="50">
        <f t="shared" ref="S4:S35" si="4">N5*Q5</f>
        <v>0</v>
      </c>
      <c r="T5" s="50">
        <f t="shared" si="3"/>
        <v>0</v>
      </c>
    </row>
    <row r="6" ht="30" spans="1:20">
      <c r="A6" s="42">
        <v>4</v>
      </c>
      <c r="B6" s="43" t="s">
        <v>173</v>
      </c>
      <c r="C6" s="43" t="s">
        <v>180</v>
      </c>
      <c r="D6" s="43">
        <v>1.05</v>
      </c>
      <c r="E6" s="43">
        <v>0.31</v>
      </c>
      <c r="F6" s="43">
        <f t="shared" si="0"/>
        <v>1.36</v>
      </c>
      <c r="G6" s="43" t="s">
        <v>175</v>
      </c>
      <c r="H6" s="43" t="s">
        <v>176</v>
      </c>
      <c r="I6" s="43" t="s">
        <v>177</v>
      </c>
      <c r="J6" s="43">
        <v>192</v>
      </c>
      <c r="K6" s="43">
        <v>0.29</v>
      </c>
      <c r="L6" s="45">
        <v>0.14</v>
      </c>
      <c r="M6" s="46"/>
      <c r="N6" s="47">
        <f t="shared" si="1"/>
        <v>0</v>
      </c>
      <c r="O6" s="48"/>
      <c r="P6" s="49">
        <f t="shared" si="2"/>
        <v>0</v>
      </c>
      <c r="Q6" s="13">
        <v>281</v>
      </c>
      <c r="R6" s="13">
        <v>281</v>
      </c>
      <c r="S6" s="50">
        <f t="shared" si="4"/>
        <v>0</v>
      </c>
      <c r="T6" s="50">
        <f t="shared" si="3"/>
        <v>0</v>
      </c>
    </row>
    <row r="7" ht="30" spans="1:20">
      <c r="A7" s="42">
        <v>5</v>
      </c>
      <c r="B7" s="43" t="s">
        <v>173</v>
      </c>
      <c r="C7" s="43" t="s">
        <v>181</v>
      </c>
      <c r="D7" s="43">
        <v>1.05</v>
      </c>
      <c r="E7" s="43">
        <v>0.31</v>
      </c>
      <c r="F7" s="43">
        <f t="shared" si="0"/>
        <v>1.36</v>
      </c>
      <c r="G7" s="43" t="s">
        <v>175</v>
      </c>
      <c r="H7" s="43" t="s">
        <v>176</v>
      </c>
      <c r="I7" s="43" t="s">
        <v>177</v>
      </c>
      <c r="J7" s="43">
        <v>192</v>
      </c>
      <c r="K7" s="43">
        <v>0.29</v>
      </c>
      <c r="L7" s="45">
        <v>0.14</v>
      </c>
      <c r="M7" s="46"/>
      <c r="N7" s="47">
        <f t="shared" si="1"/>
        <v>0</v>
      </c>
      <c r="O7" s="48"/>
      <c r="P7" s="49">
        <f t="shared" si="2"/>
        <v>0</v>
      </c>
      <c r="Q7" s="13">
        <v>281</v>
      </c>
      <c r="R7" s="13">
        <v>281</v>
      </c>
      <c r="S7" s="50">
        <f t="shared" si="4"/>
        <v>0</v>
      </c>
      <c r="T7" s="50">
        <f t="shared" si="3"/>
        <v>0</v>
      </c>
    </row>
    <row r="8" ht="30" spans="1:20">
      <c r="A8" s="42">
        <v>6</v>
      </c>
      <c r="B8" s="43" t="s">
        <v>173</v>
      </c>
      <c r="C8" s="43" t="s">
        <v>182</v>
      </c>
      <c r="D8" s="43">
        <v>1</v>
      </c>
      <c r="E8" s="43">
        <v>0.31</v>
      </c>
      <c r="F8" s="43">
        <f t="shared" si="0"/>
        <v>1.31</v>
      </c>
      <c r="G8" s="43" t="s">
        <v>175</v>
      </c>
      <c r="H8" s="43" t="s">
        <v>176</v>
      </c>
      <c r="I8" s="43" t="s">
        <v>177</v>
      </c>
      <c r="J8" s="43">
        <v>192</v>
      </c>
      <c r="K8" s="43">
        <v>0.28</v>
      </c>
      <c r="L8" s="45">
        <v>0.14</v>
      </c>
      <c r="M8" s="46"/>
      <c r="N8" s="47">
        <f t="shared" si="1"/>
        <v>0</v>
      </c>
      <c r="O8" s="48"/>
      <c r="P8" s="49">
        <f t="shared" si="2"/>
        <v>0</v>
      </c>
      <c r="Q8" s="13">
        <v>281</v>
      </c>
      <c r="R8" s="13">
        <v>281</v>
      </c>
      <c r="S8" s="50">
        <f t="shared" si="4"/>
        <v>0</v>
      </c>
      <c r="T8" s="50">
        <f t="shared" si="3"/>
        <v>0</v>
      </c>
    </row>
    <row r="9" ht="30" spans="1:20">
      <c r="A9" s="42">
        <v>7</v>
      </c>
      <c r="B9" s="43" t="s">
        <v>173</v>
      </c>
      <c r="C9" s="43" t="s">
        <v>183</v>
      </c>
      <c r="D9" s="43">
        <f>VLOOKUP(C9,'[1]Sheet1 (2)'!$B:$C,2,0)</f>
        <v>0.808</v>
      </c>
      <c r="E9" s="43">
        <v>0.31</v>
      </c>
      <c r="F9" s="43">
        <f t="shared" si="0"/>
        <v>1.118</v>
      </c>
      <c r="G9" s="43" t="s">
        <v>175</v>
      </c>
      <c r="H9" s="43" t="s">
        <v>176</v>
      </c>
      <c r="I9" s="43" t="s">
        <v>177</v>
      </c>
      <c r="J9" s="43">
        <v>192</v>
      </c>
      <c r="K9" s="43">
        <v>0.23</v>
      </c>
      <c r="L9" s="45">
        <v>0.12</v>
      </c>
      <c r="M9" s="46"/>
      <c r="N9" s="47">
        <f t="shared" si="1"/>
        <v>0</v>
      </c>
      <c r="O9" s="48"/>
      <c r="P9" s="49">
        <f t="shared" si="2"/>
        <v>0</v>
      </c>
      <c r="Q9" s="13">
        <v>281</v>
      </c>
      <c r="R9" s="13">
        <v>281</v>
      </c>
      <c r="S9" s="50">
        <f t="shared" si="4"/>
        <v>0</v>
      </c>
      <c r="T9" s="50">
        <f t="shared" si="3"/>
        <v>0</v>
      </c>
    </row>
    <row r="10" ht="30" spans="1:20">
      <c r="A10" s="42">
        <v>8</v>
      </c>
      <c r="B10" s="43" t="s">
        <v>173</v>
      </c>
      <c r="C10" s="43" t="s">
        <v>184</v>
      </c>
      <c r="D10" s="43">
        <f>VLOOKUP(C10,'[1]Sheet1 (2)'!$B:$C,2,0)</f>
        <v>0.65</v>
      </c>
      <c r="E10" s="43">
        <v>0.31</v>
      </c>
      <c r="F10" s="43">
        <f t="shared" si="0"/>
        <v>0.96</v>
      </c>
      <c r="G10" s="43" t="s">
        <v>175</v>
      </c>
      <c r="H10" s="43" t="s">
        <v>176</v>
      </c>
      <c r="I10" s="43" t="s">
        <v>177</v>
      </c>
      <c r="J10" s="43">
        <v>192</v>
      </c>
      <c r="K10" s="43">
        <v>0.2</v>
      </c>
      <c r="L10" s="45">
        <v>0.1</v>
      </c>
      <c r="M10" s="46"/>
      <c r="N10" s="47">
        <f t="shared" si="1"/>
        <v>0</v>
      </c>
      <c r="O10" s="48"/>
      <c r="P10" s="49">
        <f t="shared" si="2"/>
        <v>0</v>
      </c>
      <c r="Q10" s="13">
        <v>281</v>
      </c>
      <c r="R10" s="13">
        <v>281</v>
      </c>
      <c r="S10" s="50">
        <f t="shared" si="4"/>
        <v>0</v>
      </c>
      <c r="T10" s="50">
        <f t="shared" si="3"/>
        <v>0</v>
      </c>
    </row>
    <row r="11" ht="30" spans="1:20">
      <c r="A11" s="42">
        <v>9</v>
      </c>
      <c r="B11" s="43" t="s">
        <v>173</v>
      </c>
      <c r="C11" s="43" t="s">
        <v>185</v>
      </c>
      <c r="D11" s="43">
        <f>VLOOKUP(C11,'[1]Sheet1 (2)'!$B:$C,2,0)</f>
        <v>0.669</v>
      </c>
      <c r="E11" s="43">
        <v>0.31</v>
      </c>
      <c r="F11" s="43">
        <f t="shared" si="0"/>
        <v>0.979</v>
      </c>
      <c r="G11" s="43" t="s">
        <v>175</v>
      </c>
      <c r="H11" s="43" t="s">
        <v>176</v>
      </c>
      <c r="I11" s="43" t="s">
        <v>177</v>
      </c>
      <c r="J11" s="43">
        <v>192</v>
      </c>
      <c r="K11" s="43">
        <v>0.21</v>
      </c>
      <c r="L11" s="45">
        <v>0.1</v>
      </c>
      <c r="M11" s="46"/>
      <c r="N11" s="47">
        <f t="shared" si="1"/>
        <v>0</v>
      </c>
      <c r="O11" s="48"/>
      <c r="P11" s="49">
        <f t="shared" si="2"/>
        <v>0</v>
      </c>
      <c r="Q11" s="13">
        <v>281</v>
      </c>
      <c r="R11" s="13">
        <v>281</v>
      </c>
      <c r="S11" s="50">
        <f t="shared" si="4"/>
        <v>0</v>
      </c>
      <c r="T11" s="50">
        <f t="shared" si="3"/>
        <v>0</v>
      </c>
    </row>
    <row r="12" ht="30" spans="1:20">
      <c r="A12" s="42">
        <v>10</v>
      </c>
      <c r="B12" s="43" t="s">
        <v>173</v>
      </c>
      <c r="C12" s="43" t="s">
        <v>464</v>
      </c>
      <c r="D12" s="43">
        <v>0.652</v>
      </c>
      <c r="E12" s="43">
        <v>0.31</v>
      </c>
      <c r="F12" s="43">
        <f t="shared" si="0"/>
        <v>0.962</v>
      </c>
      <c r="G12" s="43" t="s">
        <v>175</v>
      </c>
      <c r="H12" s="43" t="s">
        <v>176</v>
      </c>
      <c r="I12" s="43" t="s">
        <v>177</v>
      </c>
      <c r="J12" s="43">
        <v>192</v>
      </c>
      <c r="K12" s="43">
        <v>0.2</v>
      </c>
      <c r="L12" s="45">
        <v>0.1</v>
      </c>
      <c r="M12" s="46"/>
      <c r="N12" s="47">
        <f t="shared" si="1"/>
        <v>0</v>
      </c>
      <c r="O12" s="48"/>
      <c r="P12" s="49">
        <f t="shared" si="2"/>
        <v>0</v>
      </c>
      <c r="Q12" s="13">
        <v>281</v>
      </c>
      <c r="R12" s="13">
        <v>281</v>
      </c>
      <c r="S12" s="50">
        <f t="shared" si="4"/>
        <v>0</v>
      </c>
      <c r="T12" s="50">
        <f t="shared" si="3"/>
        <v>0</v>
      </c>
    </row>
    <row r="13" ht="30" spans="1:20">
      <c r="A13" s="42">
        <v>11</v>
      </c>
      <c r="B13" s="43" t="s">
        <v>186</v>
      </c>
      <c r="C13" s="43" t="s">
        <v>187</v>
      </c>
      <c r="D13" s="43">
        <v>1.61</v>
      </c>
      <c r="E13" s="43">
        <v>0.45</v>
      </c>
      <c r="F13" s="43">
        <f t="shared" si="0"/>
        <v>2.06</v>
      </c>
      <c r="G13" s="43" t="s">
        <v>175</v>
      </c>
      <c r="H13" s="43" t="s">
        <v>176</v>
      </c>
      <c r="I13" s="43" t="s">
        <v>188</v>
      </c>
      <c r="J13" s="43">
        <v>224</v>
      </c>
      <c r="K13" s="43">
        <v>0.43</v>
      </c>
      <c r="L13" s="45">
        <v>0.22</v>
      </c>
      <c r="M13" s="46"/>
      <c r="N13" s="47">
        <f t="shared" si="1"/>
        <v>0</v>
      </c>
      <c r="O13" s="48"/>
      <c r="P13" s="49">
        <f t="shared" si="2"/>
        <v>0</v>
      </c>
      <c r="Q13" s="13">
        <v>281</v>
      </c>
      <c r="R13" s="13">
        <v>281</v>
      </c>
      <c r="S13" s="50">
        <f t="shared" si="4"/>
        <v>0</v>
      </c>
      <c r="T13" s="50">
        <f t="shared" si="3"/>
        <v>0</v>
      </c>
    </row>
    <row r="14" ht="30" spans="1:20">
      <c r="A14" s="42">
        <v>12</v>
      </c>
      <c r="B14" s="43" t="s">
        <v>186</v>
      </c>
      <c r="C14" s="43" t="s">
        <v>189</v>
      </c>
      <c r="D14" s="43">
        <v>1.55</v>
      </c>
      <c r="E14" s="43">
        <v>0.45</v>
      </c>
      <c r="F14" s="43">
        <f t="shared" si="0"/>
        <v>2</v>
      </c>
      <c r="G14" s="43" t="s">
        <v>175</v>
      </c>
      <c r="H14" s="43" t="s">
        <v>176</v>
      </c>
      <c r="I14" s="43" t="s">
        <v>188</v>
      </c>
      <c r="J14" s="43">
        <v>224</v>
      </c>
      <c r="K14" s="43">
        <v>0.42</v>
      </c>
      <c r="L14" s="45">
        <v>0.21</v>
      </c>
      <c r="M14" s="46"/>
      <c r="N14" s="47">
        <f t="shared" si="1"/>
        <v>0</v>
      </c>
      <c r="O14" s="48"/>
      <c r="P14" s="49">
        <f t="shared" si="2"/>
        <v>0</v>
      </c>
      <c r="Q14" s="13">
        <v>281</v>
      </c>
      <c r="R14" s="13">
        <v>281</v>
      </c>
      <c r="S14" s="50">
        <f t="shared" si="4"/>
        <v>0</v>
      </c>
      <c r="T14" s="50">
        <f t="shared" si="3"/>
        <v>0</v>
      </c>
    </row>
    <row r="15" ht="30" spans="1:20">
      <c r="A15" s="42">
        <v>13</v>
      </c>
      <c r="B15" s="43" t="s">
        <v>186</v>
      </c>
      <c r="C15" s="43" t="s">
        <v>190</v>
      </c>
      <c r="D15" s="43">
        <v>1.5</v>
      </c>
      <c r="E15" s="43">
        <v>0.44</v>
      </c>
      <c r="F15" s="43">
        <f t="shared" si="0"/>
        <v>1.94</v>
      </c>
      <c r="G15" s="43" t="s">
        <v>175</v>
      </c>
      <c r="H15" s="43" t="s">
        <v>176</v>
      </c>
      <c r="I15" s="43" t="s">
        <v>188</v>
      </c>
      <c r="J15" s="43">
        <v>224</v>
      </c>
      <c r="K15" s="43">
        <v>0.41</v>
      </c>
      <c r="L15" s="45">
        <v>0.2</v>
      </c>
      <c r="M15" s="46"/>
      <c r="N15" s="47">
        <f t="shared" si="1"/>
        <v>0</v>
      </c>
      <c r="O15" s="48"/>
      <c r="P15" s="49">
        <f t="shared" si="2"/>
        <v>0</v>
      </c>
      <c r="Q15" s="13">
        <v>281</v>
      </c>
      <c r="R15" s="13">
        <v>281</v>
      </c>
      <c r="S15" s="50">
        <f t="shared" si="4"/>
        <v>0</v>
      </c>
      <c r="T15" s="50">
        <f t="shared" si="3"/>
        <v>0</v>
      </c>
    </row>
    <row r="16" ht="30" spans="1:20">
      <c r="A16" s="42">
        <v>14</v>
      </c>
      <c r="B16" s="43" t="s">
        <v>186</v>
      </c>
      <c r="C16" s="43" t="s">
        <v>191</v>
      </c>
      <c r="D16" s="43">
        <v>1.6</v>
      </c>
      <c r="E16" s="43">
        <v>0.44</v>
      </c>
      <c r="F16" s="43">
        <f t="shared" si="0"/>
        <v>2.04</v>
      </c>
      <c r="G16" s="43" t="s">
        <v>175</v>
      </c>
      <c r="H16" s="43" t="s">
        <v>176</v>
      </c>
      <c r="I16" s="43" t="s">
        <v>188</v>
      </c>
      <c r="J16" s="43">
        <v>224</v>
      </c>
      <c r="K16" s="43">
        <v>0.43</v>
      </c>
      <c r="L16" s="45">
        <v>0.21</v>
      </c>
      <c r="M16" s="46"/>
      <c r="N16" s="47">
        <f t="shared" si="1"/>
        <v>0</v>
      </c>
      <c r="O16" s="48"/>
      <c r="P16" s="49">
        <f t="shared" si="2"/>
        <v>0</v>
      </c>
      <c r="Q16" s="13">
        <v>128366</v>
      </c>
      <c r="R16" s="13">
        <v>13677</v>
      </c>
      <c r="S16" s="50">
        <f t="shared" si="4"/>
        <v>0</v>
      </c>
      <c r="T16" s="50">
        <f t="shared" si="3"/>
        <v>0</v>
      </c>
    </row>
    <row r="17" ht="30" spans="1:20">
      <c r="A17" s="42">
        <v>15</v>
      </c>
      <c r="B17" s="43" t="s">
        <v>186</v>
      </c>
      <c r="C17" s="43" t="s">
        <v>192</v>
      </c>
      <c r="D17" s="43">
        <v>1.582</v>
      </c>
      <c r="E17" s="43">
        <v>0.45</v>
      </c>
      <c r="F17" s="43">
        <f t="shared" si="0"/>
        <v>2.032</v>
      </c>
      <c r="G17" s="43" t="s">
        <v>175</v>
      </c>
      <c r="H17" s="43" t="s">
        <v>176</v>
      </c>
      <c r="I17" s="43" t="s">
        <v>188</v>
      </c>
      <c r="J17" s="43">
        <v>224</v>
      </c>
      <c r="K17" s="43">
        <v>0.43</v>
      </c>
      <c r="L17" s="45">
        <v>0.21</v>
      </c>
      <c r="M17" s="46"/>
      <c r="N17" s="47">
        <f t="shared" si="1"/>
        <v>0</v>
      </c>
      <c r="O17" s="48"/>
      <c r="P17" s="49">
        <f t="shared" si="2"/>
        <v>0</v>
      </c>
      <c r="Q17" s="13">
        <v>2807</v>
      </c>
      <c r="R17" s="13">
        <v>2807</v>
      </c>
      <c r="S17" s="50">
        <f t="shared" si="4"/>
        <v>0</v>
      </c>
      <c r="T17" s="50">
        <f t="shared" si="3"/>
        <v>0</v>
      </c>
    </row>
    <row r="18" ht="30" spans="1:20">
      <c r="A18" s="42">
        <v>16</v>
      </c>
      <c r="B18" s="43" t="s">
        <v>186</v>
      </c>
      <c r="C18" s="43" t="s">
        <v>193</v>
      </c>
      <c r="D18" s="43">
        <v>1.55</v>
      </c>
      <c r="E18" s="43">
        <v>0.45</v>
      </c>
      <c r="F18" s="43">
        <f t="shared" si="0"/>
        <v>2</v>
      </c>
      <c r="G18" s="43" t="s">
        <v>175</v>
      </c>
      <c r="H18" s="43" t="s">
        <v>176</v>
      </c>
      <c r="I18" s="43" t="s">
        <v>188</v>
      </c>
      <c r="J18" s="43">
        <v>224</v>
      </c>
      <c r="K18" s="43">
        <v>0.42</v>
      </c>
      <c r="L18" s="45">
        <v>0.21</v>
      </c>
      <c r="M18" s="46"/>
      <c r="N18" s="47">
        <f t="shared" si="1"/>
        <v>0</v>
      </c>
      <c r="O18" s="48"/>
      <c r="P18" s="49">
        <f t="shared" si="2"/>
        <v>0</v>
      </c>
      <c r="Q18" s="13">
        <v>2807</v>
      </c>
      <c r="R18" s="13">
        <v>2807</v>
      </c>
      <c r="S18" s="50">
        <f t="shared" si="4"/>
        <v>0</v>
      </c>
      <c r="T18" s="50">
        <f t="shared" si="3"/>
        <v>0</v>
      </c>
    </row>
    <row r="19" ht="30" spans="1:20">
      <c r="A19" s="42">
        <v>17</v>
      </c>
      <c r="B19" s="43" t="s">
        <v>194</v>
      </c>
      <c r="C19" s="43" t="s">
        <v>195</v>
      </c>
      <c r="D19" s="43">
        <v>1.05</v>
      </c>
      <c r="E19" s="43">
        <v>0.49</v>
      </c>
      <c r="F19" s="43">
        <f t="shared" si="0"/>
        <v>1.54</v>
      </c>
      <c r="G19" s="43" t="s">
        <v>175</v>
      </c>
      <c r="H19" s="43" t="s">
        <v>176</v>
      </c>
      <c r="I19" s="43" t="s">
        <v>196</v>
      </c>
      <c r="J19" s="43">
        <v>224</v>
      </c>
      <c r="K19" s="43">
        <v>0.32</v>
      </c>
      <c r="L19" s="45">
        <v>0.16</v>
      </c>
      <c r="M19" s="46"/>
      <c r="N19" s="47">
        <f t="shared" si="1"/>
        <v>0</v>
      </c>
      <c r="O19" s="48"/>
      <c r="P19" s="49">
        <f t="shared" si="2"/>
        <v>0</v>
      </c>
      <c r="Q19" s="13">
        <v>2807</v>
      </c>
      <c r="R19" s="13">
        <v>2807</v>
      </c>
      <c r="S19" s="50">
        <f t="shared" si="4"/>
        <v>0</v>
      </c>
      <c r="T19" s="50">
        <f t="shared" si="3"/>
        <v>0</v>
      </c>
    </row>
    <row r="20" ht="30" spans="1:20">
      <c r="A20" s="42">
        <v>18</v>
      </c>
      <c r="B20" s="43" t="s">
        <v>194</v>
      </c>
      <c r="C20" s="43" t="s">
        <v>197</v>
      </c>
      <c r="D20" s="43">
        <v>1.2</v>
      </c>
      <c r="E20" s="43">
        <v>0.49</v>
      </c>
      <c r="F20" s="43">
        <f t="shared" si="0"/>
        <v>1.69</v>
      </c>
      <c r="G20" s="43" t="s">
        <v>175</v>
      </c>
      <c r="H20" s="43" t="s">
        <v>176</v>
      </c>
      <c r="I20" s="43" t="s">
        <v>196</v>
      </c>
      <c r="J20" s="43">
        <v>224</v>
      </c>
      <c r="K20" s="43">
        <v>0.35</v>
      </c>
      <c r="L20" s="45">
        <v>0.18</v>
      </c>
      <c r="M20" s="46"/>
      <c r="N20" s="47">
        <f t="shared" si="1"/>
        <v>0</v>
      </c>
      <c r="O20" s="48"/>
      <c r="P20" s="49">
        <f t="shared" si="2"/>
        <v>0</v>
      </c>
      <c r="Q20" s="13">
        <v>2807</v>
      </c>
      <c r="R20" s="13">
        <v>2807</v>
      </c>
      <c r="S20" s="50">
        <f t="shared" si="4"/>
        <v>0</v>
      </c>
      <c r="T20" s="50">
        <f t="shared" si="3"/>
        <v>0</v>
      </c>
    </row>
    <row r="21" ht="30" spans="1:20">
      <c r="A21" s="42">
        <v>19</v>
      </c>
      <c r="B21" s="43" t="s">
        <v>194</v>
      </c>
      <c r="C21" s="43" t="s">
        <v>198</v>
      </c>
      <c r="D21" s="43">
        <v>1.05</v>
      </c>
      <c r="E21" s="43">
        <v>0.48</v>
      </c>
      <c r="F21" s="43">
        <f t="shared" si="0"/>
        <v>1.53</v>
      </c>
      <c r="G21" s="43" t="s">
        <v>175</v>
      </c>
      <c r="H21" s="43" t="s">
        <v>176</v>
      </c>
      <c r="I21" s="43" t="s">
        <v>196</v>
      </c>
      <c r="J21" s="43">
        <v>224</v>
      </c>
      <c r="K21" s="43">
        <v>0.32</v>
      </c>
      <c r="L21" s="45">
        <v>0.16</v>
      </c>
      <c r="M21" s="46"/>
      <c r="N21" s="47">
        <f t="shared" si="1"/>
        <v>0</v>
      </c>
      <c r="O21" s="48"/>
      <c r="P21" s="49">
        <f t="shared" si="2"/>
        <v>0</v>
      </c>
      <c r="Q21" s="13">
        <v>115083</v>
      </c>
      <c r="R21" s="13">
        <v>13874</v>
      </c>
      <c r="S21" s="50">
        <f t="shared" si="4"/>
        <v>0</v>
      </c>
      <c r="T21" s="50">
        <f t="shared" si="3"/>
        <v>0</v>
      </c>
    </row>
    <row r="22" ht="30" spans="1:20">
      <c r="A22" s="42">
        <v>20</v>
      </c>
      <c r="B22" s="43" t="s">
        <v>194</v>
      </c>
      <c r="C22" s="43" t="s">
        <v>199</v>
      </c>
      <c r="D22" s="43">
        <v>1.4</v>
      </c>
      <c r="E22" s="43">
        <v>0.48</v>
      </c>
      <c r="F22" s="43">
        <f t="shared" si="0"/>
        <v>1.88</v>
      </c>
      <c r="G22" s="43" t="s">
        <v>175</v>
      </c>
      <c r="H22" s="43" t="s">
        <v>176</v>
      </c>
      <c r="I22" s="43" t="s">
        <v>196</v>
      </c>
      <c r="J22" s="43">
        <v>224</v>
      </c>
      <c r="K22" s="43">
        <v>0.39</v>
      </c>
      <c r="L22" s="45">
        <v>0.2</v>
      </c>
      <c r="M22" s="46"/>
      <c r="N22" s="47">
        <f t="shared" si="1"/>
        <v>0</v>
      </c>
      <c r="O22" s="48"/>
      <c r="P22" s="49">
        <f t="shared" si="2"/>
        <v>0</v>
      </c>
      <c r="Q22" s="13">
        <v>11407</v>
      </c>
      <c r="R22" s="13">
        <v>6951</v>
      </c>
      <c r="S22" s="50">
        <f t="shared" si="4"/>
        <v>0</v>
      </c>
      <c r="T22" s="50">
        <f t="shared" si="3"/>
        <v>0</v>
      </c>
    </row>
    <row r="23" ht="30" spans="1:20">
      <c r="A23" s="42">
        <v>21</v>
      </c>
      <c r="B23" s="43" t="s">
        <v>173</v>
      </c>
      <c r="C23" s="43" t="s">
        <v>200</v>
      </c>
      <c r="D23" s="43">
        <v>0.5</v>
      </c>
      <c r="E23" s="43">
        <v>0.31</v>
      </c>
      <c r="F23" s="43">
        <f t="shared" si="0"/>
        <v>0.81</v>
      </c>
      <c r="G23" s="43" t="s">
        <v>175</v>
      </c>
      <c r="H23" s="43" t="s">
        <v>176</v>
      </c>
      <c r="I23" s="43" t="s">
        <v>177</v>
      </c>
      <c r="J23" s="43">
        <v>192</v>
      </c>
      <c r="K23" s="43">
        <v>0.17</v>
      </c>
      <c r="L23" s="45">
        <v>0.09</v>
      </c>
      <c r="M23" s="46"/>
      <c r="N23" s="47">
        <f t="shared" si="1"/>
        <v>0</v>
      </c>
      <c r="O23" s="48"/>
      <c r="P23" s="49">
        <f t="shared" si="2"/>
        <v>0</v>
      </c>
      <c r="Q23" s="13">
        <v>2807</v>
      </c>
      <c r="R23" s="13">
        <v>2807</v>
      </c>
      <c r="S23" s="50">
        <f t="shared" si="4"/>
        <v>0</v>
      </c>
      <c r="T23" s="50">
        <f t="shared" si="3"/>
        <v>0</v>
      </c>
    </row>
    <row r="24" ht="30" spans="1:20">
      <c r="A24" s="42">
        <v>22</v>
      </c>
      <c r="B24" s="43" t="s">
        <v>173</v>
      </c>
      <c r="C24" s="43" t="s">
        <v>201</v>
      </c>
      <c r="D24" s="43">
        <v>1.03</v>
      </c>
      <c r="E24" s="43">
        <v>0.31</v>
      </c>
      <c r="F24" s="43">
        <f t="shared" si="0"/>
        <v>1.34</v>
      </c>
      <c r="G24" s="43" t="s">
        <v>175</v>
      </c>
      <c r="H24" s="43" t="s">
        <v>176</v>
      </c>
      <c r="I24" s="43" t="s">
        <v>177</v>
      </c>
      <c r="J24" s="43">
        <v>192</v>
      </c>
      <c r="K24" s="43">
        <v>0.28</v>
      </c>
      <c r="L24" s="45">
        <v>0.14</v>
      </c>
      <c r="M24" s="46"/>
      <c r="N24" s="47">
        <f t="shared" si="1"/>
        <v>0</v>
      </c>
      <c r="O24" s="48"/>
      <c r="P24" s="49">
        <f t="shared" si="2"/>
        <v>0</v>
      </c>
      <c r="Q24" s="13">
        <v>2807</v>
      </c>
      <c r="R24" s="13">
        <v>2807</v>
      </c>
      <c r="S24" s="50">
        <f t="shared" si="4"/>
        <v>0</v>
      </c>
      <c r="T24" s="50">
        <f t="shared" si="3"/>
        <v>0</v>
      </c>
    </row>
    <row r="25" ht="30" spans="1:20">
      <c r="A25" s="42">
        <v>23</v>
      </c>
      <c r="B25" s="43" t="s">
        <v>186</v>
      </c>
      <c r="C25" s="43" t="s">
        <v>202</v>
      </c>
      <c r="D25" s="43">
        <v>1.61</v>
      </c>
      <c r="E25" s="43">
        <v>0.45</v>
      </c>
      <c r="F25" s="43">
        <f t="shared" si="0"/>
        <v>2.06</v>
      </c>
      <c r="G25" s="43" t="s">
        <v>175</v>
      </c>
      <c r="H25" s="43" t="s">
        <v>176</v>
      </c>
      <c r="I25" s="43" t="s">
        <v>188</v>
      </c>
      <c r="J25" s="43">
        <v>224</v>
      </c>
      <c r="K25" s="43">
        <v>0.43</v>
      </c>
      <c r="L25" s="45">
        <v>0.22</v>
      </c>
      <c r="M25" s="46"/>
      <c r="N25" s="47">
        <f t="shared" si="1"/>
        <v>0</v>
      </c>
      <c r="O25" s="48"/>
      <c r="P25" s="49">
        <f t="shared" si="2"/>
        <v>0</v>
      </c>
      <c r="Q25" s="13">
        <v>2807</v>
      </c>
      <c r="R25" s="13">
        <v>2807</v>
      </c>
      <c r="S25" s="50">
        <f t="shared" si="4"/>
        <v>0</v>
      </c>
      <c r="T25" s="50">
        <f t="shared" si="3"/>
        <v>0</v>
      </c>
    </row>
    <row r="26" ht="30" spans="1:20">
      <c r="A26" s="42">
        <v>24</v>
      </c>
      <c r="B26" s="43" t="s">
        <v>186</v>
      </c>
      <c r="C26" s="43" t="s">
        <v>203</v>
      </c>
      <c r="D26" s="43">
        <v>1.55</v>
      </c>
      <c r="E26" s="43">
        <v>0.45</v>
      </c>
      <c r="F26" s="43">
        <f t="shared" si="0"/>
        <v>2</v>
      </c>
      <c r="G26" s="43" t="s">
        <v>175</v>
      </c>
      <c r="H26" s="43" t="s">
        <v>176</v>
      </c>
      <c r="I26" s="43" t="s">
        <v>188</v>
      </c>
      <c r="J26" s="43">
        <v>224</v>
      </c>
      <c r="K26" s="43">
        <v>0.42</v>
      </c>
      <c r="L26" s="45">
        <v>0.21</v>
      </c>
      <c r="M26" s="46"/>
      <c r="N26" s="47">
        <f t="shared" si="1"/>
        <v>0</v>
      </c>
      <c r="O26" s="48"/>
      <c r="P26" s="49">
        <f t="shared" si="2"/>
        <v>0</v>
      </c>
      <c r="Q26" s="13">
        <v>2807</v>
      </c>
      <c r="R26" s="13">
        <v>2807</v>
      </c>
      <c r="S26" s="50">
        <f t="shared" si="4"/>
        <v>0</v>
      </c>
      <c r="T26" s="50">
        <f t="shared" si="3"/>
        <v>0</v>
      </c>
    </row>
    <row r="27" ht="30" spans="1:20">
      <c r="A27" s="42">
        <v>25</v>
      </c>
      <c r="B27" s="43" t="s">
        <v>186</v>
      </c>
      <c r="C27" s="43" t="s">
        <v>204</v>
      </c>
      <c r="D27" s="43">
        <v>1.55</v>
      </c>
      <c r="E27" s="43">
        <v>0.44</v>
      </c>
      <c r="F27" s="43">
        <f t="shared" si="0"/>
        <v>1.99</v>
      </c>
      <c r="G27" s="43" t="s">
        <v>175</v>
      </c>
      <c r="H27" s="43" t="s">
        <v>176</v>
      </c>
      <c r="I27" s="43" t="s">
        <v>188</v>
      </c>
      <c r="J27" s="43">
        <v>224</v>
      </c>
      <c r="K27" s="43">
        <v>0.42</v>
      </c>
      <c r="L27" s="45">
        <v>0.21</v>
      </c>
      <c r="M27" s="46"/>
      <c r="N27" s="47">
        <f t="shared" si="1"/>
        <v>0</v>
      </c>
      <c r="O27" s="48"/>
      <c r="P27" s="49">
        <f t="shared" si="2"/>
        <v>0</v>
      </c>
      <c r="Q27" s="13">
        <v>2807</v>
      </c>
      <c r="R27" s="13">
        <v>2807</v>
      </c>
      <c r="S27" s="50">
        <f t="shared" si="4"/>
        <v>0</v>
      </c>
      <c r="T27" s="50">
        <f t="shared" si="3"/>
        <v>0</v>
      </c>
    </row>
    <row r="28" ht="30" spans="1:20">
      <c r="A28" s="42">
        <v>26</v>
      </c>
      <c r="B28" s="43" t="s">
        <v>186</v>
      </c>
      <c r="C28" s="43" t="s">
        <v>205</v>
      </c>
      <c r="D28" s="43">
        <v>1.56</v>
      </c>
      <c r="E28" s="43">
        <v>0.45</v>
      </c>
      <c r="F28" s="43">
        <f t="shared" si="0"/>
        <v>2.01</v>
      </c>
      <c r="G28" s="43" t="s">
        <v>175</v>
      </c>
      <c r="H28" s="43" t="s">
        <v>176</v>
      </c>
      <c r="I28" s="43" t="s">
        <v>188</v>
      </c>
      <c r="J28" s="43">
        <v>224</v>
      </c>
      <c r="K28" s="43">
        <v>0.42</v>
      </c>
      <c r="L28" s="45">
        <v>0.21</v>
      </c>
      <c r="M28" s="46"/>
      <c r="N28" s="47">
        <f t="shared" si="1"/>
        <v>0</v>
      </c>
      <c r="O28" s="48"/>
      <c r="P28" s="49">
        <f t="shared" si="2"/>
        <v>0</v>
      </c>
      <c r="Q28" s="13">
        <v>2807</v>
      </c>
      <c r="R28" s="13">
        <v>2807</v>
      </c>
      <c r="S28" s="50">
        <f t="shared" si="4"/>
        <v>0</v>
      </c>
      <c r="T28" s="50">
        <f t="shared" si="3"/>
        <v>0</v>
      </c>
    </row>
    <row r="29" ht="30" spans="1:20">
      <c r="A29" s="42">
        <v>27</v>
      </c>
      <c r="B29" s="43" t="s">
        <v>194</v>
      </c>
      <c r="C29" s="43" t="s">
        <v>206</v>
      </c>
      <c r="D29" s="43">
        <v>1.2</v>
      </c>
      <c r="E29" s="43">
        <v>0.49</v>
      </c>
      <c r="F29" s="43">
        <f t="shared" si="0"/>
        <v>1.69</v>
      </c>
      <c r="G29" s="43" t="s">
        <v>175</v>
      </c>
      <c r="H29" s="43" t="s">
        <v>176</v>
      </c>
      <c r="I29" s="43" t="s">
        <v>196</v>
      </c>
      <c r="J29" s="43">
        <v>224</v>
      </c>
      <c r="K29" s="43">
        <v>0.35</v>
      </c>
      <c r="L29" s="45">
        <v>0.18</v>
      </c>
      <c r="M29" s="46"/>
      <c r="N29" s="47">
        <f t="shared" si="1"/>
        <v>0</v>
      </c>
      <c r="O29" s="48"/>
      <c r="P29" s="49">
        <f t="shared" si="2"/>
        <v>0</v>
      </c>
      <c r="Q29" s="13">
        <v>2807</v>
      </c>
      <c r="R29" s="13">
        <v>2807</v>
      </c>
      <c r="S29" s="50">
        <f t="shared" si="4"/>
        <v>0</v>
      </c>
      <c r="T29" s="50">
        <f t="shared" si="3"/>
        <v>0</v>
      </c>
    </row>
    <row r="30" ht="30" spans="1:20">
      <c r="A30" s="42">
        <v>28</v>
      </c>
      <c r="B30" s="43" t="s">
        <v>194</v>
      </c>
      <c r="C30" s="43" t="s">
        <v>207</v>
      </c>
      <c r="D30" s="43">
        <v>1.05</v>
      </c>
      <c r="E30" s="43">
        <v>0.48</v>
      </c>
      <c r="F30" s="43">
        <f t="shared" si="0"/>
        <v>1.53</v>
      </c>
      <c r="G30" s="43" t="s">
        <v>175</v>
      </c>
      <c r="H30" s="43" t="s">
        <v>176</v>
      </c>
      <c r="I30" s="43" t="s">
        <v>196</v>
      </c>
      <c r="J30" s="43">
        <v>224</v>
      </c>
      <c r="K30" s="43">
        <v>0.32</v>
      </c>
      <c r="L30" s="45">
        <v>0.16</v>
      </c>
      <c r="M30" s="46"/>
      <c r="N30" s="47">
        <f t="shared" si="1"/>
        <v>0</v>
      </c>
      <c r="O30" s="48"/>
      <c r="P30" s="49">
        <f t="shared" si="2"/>
        <v>0</v>
      </c>
      <c r="Q30" s="13">
        <v>2807</v>
      </c>
      <c r="R30" s="13">
        <v>2807</v>
      </c>
      <c r="S30" s="50">
        <f t="shared" si="4"/>
        <v>0</v>
      </c>
      <c r="T30" s="50">
        <f t="shared" si="3"/>
        <v>0</v>
      </c>
    </row>
    <row r="31" ht="30" spans="1:20">
      <c r="A31" s="42">
        <v>29</v>
      </c>
      <c r="B31" s="43" t="s">
        <v>194</v>
      </c>
      <c r="C31" s="43" t="s">
        <v>208</v>
      </c>
      <c r="D31" s="43">
        <v>1.4</v>
      </c>
      <c r="E31" s="43">
        <v>0.48</v>
      </c>
      <c r="F31" s="43">
        <f t="shared" si="0"/>
        <v>1.88</v>
      </c>
      <c r="G31" s="43" t="s">
        <v>175</v>
      </c>
      <c r="H31" s="43" t="s">
        <v>176</v>
      </c>
      <c r="I31" s="43" t="s">
        <v>196</v>
      </c>
      <c r="J31" s="43">
        <v>224</v>
      </c>
      <c r="K31" s="43">
        <v>0.39</v>
      </c>
      <c r="L31" s="45">
        <v>0.2</v>
      </c>
      <c r="M31" s="46"/>
      <c r="N31" s="47">
        <f t="shared" si="1"/>
        <v>0</v>
      </c>
      <c r="O31" s="48"/>
      <c r="P31" s="49">
        <f t="shared" si="2"/>
        <v>0</v>
      </c>
      <c r="Q31" s="13">
        <v>2807</v>
      </c>
      <c r="R31" s="13">
        <v>2807</v>
      </c>
      <c r="S31" s="50">
        <f t="shared" si="4"/>
        <v>0</v>
      </c>
      <c r="T31" s="50">
        <f t="shared" si="3"/>
        <v>0</v>
      </c>
    </row>
    <row r="32" ht="30" spans="1:20">
      <c r="A32" s="42">
        <v>30</v>
      </c>
      <c r="B32" s="43" t="s">
        <v>209</v>
      </c>
      <c r="C32" s="43" t="s">
        <v>210</v>
      </c>
      <c r="D32" s="43">
        <v>2.39</v>
      </c>
      <c r="E32" s="43">
        <v>0.45</v>
      </c>
      <c r="F32" s="43">
        <f t="shared" si="0"/>
        <v>2.84</v>
      </c>
      <c r="G32" s="43" t="s">
        <v>175</v>
      </c>
      <c r="H32" s="43" t="s">
        <v>176</v>
      </c>
      <c r="I32" s="43" t="s">
        <v>196</v>
      </c>
      <c r="J32" s="43">
        <v>224</v>
      </c>
      <c r="K32" s="43">
        <v>0.6</v>
      </c>
      <c r="L32" s="45">
        <v>0.3</v>
      </c>
      <c r="M32" s="46"/>
      <c r="N32" s="47">
        <f t="shared" si="1"/>
        <v>0</v>
      </c>
      <c r="O32" s="48"/>
      <c r="P32" s="49">
        <f t="shared" si="2"/>
        <v>0</v>
      </c>
      <c r="Q32" s="13">
        <v>2807</v>
      </c>
      <c r="R32" s="13">
        <v>2807</v>
      </c>
      <c r="S32" s="50">
        <f t="shared" si="4"/>
        <v>0</v>
      </c>
      <c r="T32" s="50">
        <f t="shared" si="3"/>
        <v>0</v>
      </c>
    </row>
    <row r="33" ht="30" spans="1:20">
      <c r="A33" s="42">
        <v>31</v>
      </c>
      <c r="B33" s="43" t="s">
        <v>211</v>
      </c>
      <c r="C33" s="43" t="s">
        <v>212</v>
      </c>
      <c r="D33" s="43">
        <v>0.35</v>
      </c>
      <c r="E33" s="43">
        <v>0.1</v>
      </c>
      <c r="F33" s="43">
        <f t="shared" si="0"/>
        <v>0.45</v>
      </c>
      <c r="G33" s="43" t="s">
        <v>175</v>
      </c>
      <c r="H33" s="43" t="s">
        <v>176</v>
      </c>
      <c r="I33" s="43" t="s">
        <v>52</v>
      </c>
      <c r="J33" s="43">
        <v>576</v>
      </c>
      <c r="K33" s="43">
        <v>0.09</v>
      </c>
      <c r="L33" s="45">
        <v>0.05</v>
      </c>
      <c r="M33" s="46"/>
      <c r="N33" s="47">
        <f t="shared" si="1"/>
        <v>0</v>
      </c>
      <c r="O33" s="48"/>
      <c r="P33" s="49">
        <f t="shared" si="2"/>
        <v>0</v>
      </c>
      <c r="Q33" s="13">
        <v>2807</v>
      </c>
      <c r="R33" s="13">
        <v>2807</v>
      </c>
      <c r="S33" s="50">
        <f t="shared" si="4"/>
        <v>0</v>
      </c>
      <c r="T33" s="50">
        <f t="shared" si="3"/>
        <v>0</v>
      </c>
    </row>
    <row r="34" ht="30" spans="1:20">
      <c r="A34" s="42">
        <v>32</v>
      </c>
      <c r="B34" s="43" t="s">
        <v>213</v>
      </c>
      <c r="C34" s="43" t="s">
        <v>214</v>
      </c>
      <c r="D34" s="43">
        <v>0.3</v>
      </c>
      <c r="E34" s="43">
        <v>0.25</v>
      </c>
      <c r="F34" s="43">
        <f t="shared" si="0"/>
        <v>0.55</v>
      </c>
      <c r="G34" s="43" t="s">
        <v>175</v>
      </c>
      <c r="H34" s="43" t="s">
        <v>176</v>
      </c>
      <c r="I34" s="43" t="s">
        <v>52</v>
      </c>
      <c r="J34" s="43">
        <v>576</v>
      </c>
      <c r="K34" s="43">
        <v>0.12</v>
      </c>
      <c r="L34" s="45">
        <v>0.06</v>
      </c>
      <c r="M34" s="46"/>
      <c r="N34" s="47">
        <f t="shared" si="1"/>
        <v>0</v>
      </c>
      <c r="O34" s="48"/>
      <c r="P34" s="49">
        <f t="shared" si="2"/>
        <v>0</v>
      </c>
      <c r="Q34" s="13">
        <v>2807</v>
      </c>
      <c r="R34" s="13">
        <v>2807</v>
      </c>
      <c r="S34" s="50">
        <f t="shared" si="4"/>
        <v>0</v>
      </c>
      <c r="T34" s="50">
        <f t="shared" si="3"/>
        <v>0</v>
      </c>
    </row>
    <row r="35" ht="30" spans="1:20">
      <c r="A35" s="42">
        <v>33</v>
      </c>
      <c r="B35" s="43" t="s">
        <v>215</v>
      </c>
      <c r="C35" s="43" t="s">
        <v>216</v>
      </c>
      <c r="D35" s="43">
        <v>0.538</v>
      </c>
      <c r="E35" s="43">
        <v>0.25</v>
      </c>
      <c r="F35" s="43">
        <f t="shared" si="0"/>
        <v>0.788</v>
      </c>
      <c r="G35" s="43" t="s">
        <v>175</v>
      </c>
      <c r="H35" s="43" t="s">
        <v>176</v>
      </c>
      <c r="I35" s="43" t="s">
        <v>52</v>
      </c>
      <c r="J35" s="43">
        <v>576</v>
      </c>
      <c r="K35" s="43">
        <v>0.17</v>
      </c>
      <c r="L35" s="45">
        <v>0.08</v>
      </c>
      <c r="M35" s="46"/>
      <c r="N35" s="47">
        <f t="shared" si="1"/>
        <v>0</v>
      </c>
      <c r="O35" s="48"/>
      <c r="P35" s="49">
        <f t="shared" si="2"/>
        <v>0</v>
      </c>
      <c r="Q35" s="13">
        <v>2807</v>
      </c>
      <c r="R35" s="13">
        <v>2807</v>
      </c>
      <c r="S35" s="50">
        <f t="shared" si="4"/>
        <v>0</v>
      </c>
      <c r="T35" s="50">
        <f t="shared" si="3"/>
        <v>0</v>
      </c>
    </row>
    <row r="36" ht="30" spans="1:20">
      <c r="A36" s="42">
        <v>34</v>
      </c>
      <c r="B36" s="43" t="s">
        <v>217</v>
      </c>
      <c r="C36" s="43" t="s">
        <v>218</v>
      </c>
      <c r="D36" s="43">
        <v>3.65</v>
      </c>
      <c r="E36" s="43">
        <v>1.1</v>
      </c>
      <c r="F36" s="43">
        <f t="shared" si="0"/>
        <v>4.75</v>
      </c>
      <c r="G36" s="43" t="s">
        <v>175</v>
      </c>
      <c r="H36" s="43" t="s">
        <v>176</v>
      </c>
      <c r="I36" s="43" t="s">
        <v>177</v>
      </c>
      <c r="J36" s="43">
        <v>96</v>
      </c>
      <c r="K36" s="43">
        <v>1</v>
      </c>
      <c r="L36" s="45">
        <v>0.5</v>
      </c>
      <c r="M36" s="46"/>
      <c r="N36" s="47">
        <f t="shared" ref="N36:N67" si="5">IF(ROUND(M36,2)&gt;K36,"",ROUND(M36,2))</f>
        <v>0</v>
      </c>
      <c r="O36" s="48"/>
      <c r="P36" s="49">
        <f t="shared" ref="P36:P67" si="6">IF(ROUND(O36,2)&gt;L36,"",ROUND(O36,2))</f>
        <v>0</v>
      </c>
      <c r="Q36" s="13">
        <v>2807</v>
      </c>
      <c r="R36" s="13">
        <v>2807</v>
      </c>
      <c r="S36" s="50">
        <f t="shared" ref="S36:S67" si="7">N36*Q36</f>
        <v>0</v>
      </c>
      <c r="T36" s="50">
        <f t="shared" ref="T36:T67" si="8">P36*R36</f>
        <v>0</v>
      </c>
    </row>
    <row r="37" ht="30" spans="1:20">
      <c r="A37" s="42">
        <v>35</v>
      </c>
      <c r="B37" s="43" t="s">
        <v>219</v>
      </c>
      <c r="C37" s="43" t="s">
        <v>220</v>
      </c>
      <c r="D37" s="43">
        <v>3.65</v>
      </c>
      <c r="E37" s="43">
        <v>1.1</v>
      </c>
      <c r="F37" s="43">
        <f t="shared" si="0"/>
        <v>4.75</v>
      </c>
      <c r="G37" s="43" t="s">
        <v>175</v>
      </c>
      <c r="H37" s="43" t="s">
        <v>176</v>
      </c>
      <c r="I37" s="43" t="s">
        <v>177</v>
      </c>
      <c r="J37" s="43">
        <v>96</v>
      </c>
      <c r="K37" s="43">
        <v>1</v>
      </c>
      <c r="L37" s="45">
        <v>0.5</v>
      </c>
      <c r="M37" s="46"/>
      <c r="N37" s="47">
        <f t="shared" si="5"/>
        <v>0</v>
      </c>
      <c r="O37" s="48"/>
      <c r="P37" s="49">
        <f t="shared" si="6"/>
        <v>0</v>
      </c>
      <c r="Q37" s="13">
        <v>2807</v>
      </c>
      <c r="R37" s="13">
        <v>2807</v>
      </c>
      <c r="S37" s="50">
        <f t="shared" si="7"/>
        <v>0</v>
      </c>
      <c r="T37" s="50">
        <f t="shared" si="8"/>
        <v>0</v>
      </c>
    </row>
    <row r="38" ht="30" spans="1:20">
      <c r="A38" s="42">
        <v>36</v>
      </c>
      <c r="B38" s="43" t="s">
        <v>221</v>
      </c>
      <c r="C38" s="43" t="s">
        <v>222</v>
      </c>
      <c r="D38" s="43">
        <v>3.65</v>
      </c>
      <c r="E38" s="43">
        <v>1.1</v>
      </c>
      <c r="F38" s="43">
        <f t="shared" si="0"/>
        <v>4.75</v>
      </c>
      <c r="G38" s="43" t="s">
        <v>175</v>
      </c>
      <c r="H38" s="43" t="s">
        <v>176</v>
      </c>
      <c r="I38" s="43" t="s">
        <v>177</v>
      </c>
      <c r="J38" s="43">
        <v>96</v>
      </c>
      <c r="K38" s="43">
        <v>1</v>
      </c>
      <c r="L38" s="45">
        <v>0.5</v>
      </c>
      <c r="M38" s="46"/>
      <c r="N38" s="47">
        <f t="shared" si="5"/>
        <v>0</v>
      </c>
      <c r="O38" s="48"/>
      <c r="P38" s="49">
        <f t="shared" si="6"/>
        <v>0</v>
      </c>
      <c r="Q38" s="13">
        <v>2807</v>
      </c>
      <c r="R38" s="13">
        <v>2807</v>
      </c>
      <c r="S38" s="50">
        <f t="shared" si="7"/>
        <v>0</v>
      </c>
      <c r="T38" s="50">
        <f t="shared" si="8"/>
        <v>0</v>
      </c>
    </row>
    <row r="39" ht="30" spans="1:20">
      <c r="A39" s="42">
        <v>37</v>
      </c>
      <c r="B39" s="43" t="s">
        <v>221</v>
      </c>
      <c r="C39" s="43" t="s">
        <v>223</v>
      </c>
      <c r="D39" s="43">
        <v>5.15</v>
      </c>
      <c r="E39" s="43">
        <v>1.1</v>
      </c>
      <c r="F39" s="43">
        <f t="shared" si="0"/>
        <v>6.25</v>
      </c>
      <c r="G39" s="43" t="s">
        <v>175</v>
      </c>
      <c r="H39" s="43" t="s">
        <v>176</v>
      </c>
      <c r="I39" s="43" t="s">
        <v>177</v>
      </c>
      <c r="J39" s="43">
        <v>96</v>
      </c>
      <c r="K39" s="43">
        <v>1.31</v>
      </c>
      <c r="L39" s="45">
        <v>0.66</v>
      </c>
      <c r="M39" s="46"/>
      <c r="N39" s="47">
        <f t="shared" si="5"/>
        <v>0</v>
      </c>
      <c r="O39" s="48"/>
      <c r="P39" s="49">
        <f t="shared" si="6"/>
        <v>0</v>
      </c>
      <c r="Q39" s="13">
        <v>2807</v>
      </c>
      <c r="R39" s="13">
        <v>2807</v>
      </c>
      <c r="S39" s="50">
        <f t="shared" si="7"/>
        <v>0</v>
      </c>
      <c r="T39" s="50">
        <f t="shared" si="8"/>
        <v>0</v>
      </c>
    </row>
    <row r="40" ht="30" spans="1:20">
      <c r="A40" s="42">
        <v>38</v>
      </c>
      <c r="B40" s="43" t="s">
        <v>221</v>
      </c>
      <c r="C40" s="43" t="s">
        <v>224</v>
      </c>
      <c r="D40" s="43">
        <v>5.15</v>
      </c>
      <c r="E40" s="43">
        <v>1.1</v>
      </c>
      <c r="F40" s="43">
        <f t="shared" si="0"/>
        <v>6.25</v>
      </c>
      <c r="G40" s="43" t="s">
        <v>175</v>
      </c>
      <c r="H40" s="43" t="s">
        <v>176</v>
      </c>
      <c r="I40" s="43" t="s">
        <v>177</v>
      </c>
      <c r="J40" s="43">
        <v>96</v>
      </c>
      <c r="K40" s="43">
        <v>1.31</v>
      </c>
      <c r="L40" s="45">
        <v>0.66</v>
      </c>
      <c r="M40" s="46"/>
      <c r="N40" s="47">
        <f t="shared" si="5"/>
        <v>0</v>
      </c>
      <c r="O40" s="48"/>
      <c r="P40" s="49">
        <f t="shared" si="6"/>
        <v>0</v>
      </c>
      <c r="Q40" s="13">
        <v>2807</v>
      </c>
      <c r="R40" s="13">
        <v>2807</v>
      </c>
      <c r="S40" s="50">
        <f t="shared" si="7"/>
        <v>0</v>
      </c>
      <c r="T40" s="50">
        <f t="shared" si="8"/>
        <v>0</v>
      </c>
    </row>
    <row r="41" ht="30" spans="1:20">
      <c r="A41" s="42">
        <v>39</v>
      </c>
      <c r="B41" s="43" t="s">
        <v>225</v>
      </c>
      <c r="C41" s="43" t="s">
        <v>226</v>
      </c>
      <c r="D41" s="43">
        <v>2.92</v>
      </c>
      <c r="E41" s="43">
        <v>1.1</v>
      </c>
      <c r="F41" s="43">
        <f t="shared" si="0"/>
        <v>4.02</v>
      </c>
      <c r="G41" s="43" t="s">
        <v>175</v>
      </c>
      <c r="H41" s="43" t="s">
        <v>176</v>
      </c>
      <c r="I41" s="43" t="s">
        <v>52</v>
      </c>
      <c r="J41" s="43" t="s">
        <v>52</v>
      </c>
      <c r="K41" s="43">
        <v>0.84</v>
      </c>
      <c r="L41" s="45">
        <v>0.42</v>
      </c>
      <c r="M41" s="46"/>
      <c r="N41" s="47">
        <f t="shared" si="5"/>
        <v>0</v>
      </c>
      <c r="O41" s="48"/>
      <c r="P41" s="49">
        <f t="shared" si="6"/>
        <v>0</v>
      </c>
      <c r="Q41" s="13">
        <v>2807</v>
      </c>
      <c r="R41" s="13">
        <v>2807</v>
      </c>
      <c r="S41" s="50">
        <f t="shared" si="7"/>
        <v>0</v>
      </c>
      <c r="T41" s="50">
        <f t="shared" si="8"/>
        <v>0</v>
      </c>
    </row>
    <row r="42" ht="30" spans="1:20">
      <c r="A42" s="42">
        <v>40</v>
      </c>
      <c r="B42" s="43" t="s">
        <v>227</v>
      </c>
      <c r="C42" s="43" t="s">
        <v>228</v>
      </c>
      <c r="D42" s="43">
        <v>1.65</v>
      </c>
      <c r="E42" s="43">
        <v>0.83</v>
      </c>
      <c r="F42" s="43">
        <f t="shared" si="0"/>
        <v>2.48</v>
      </c>
      <c r="G42" s="43" t="s">
        <v>175</v>
      </c>
      <c r="H42" s="43" t="s">
        <v>176</v>
      </c>
      <c r="I42" s="43" t="s">
        <v>52</v>
      </c>
      <c r="J42" s="43">
        <v>192</v>
      </c>
      <c r="K42" s="43">
        <v>0.52</v>
      </c>
      <c r="L42" s="45">
        <v>0.26</v>
      </c>
      <c r="M42" s="46"/>
      <c r="N42" s="47">
        <f t="shared" si="5"/>
        <v>0</v>
      </c>
      <c r="O42" s="48"/>
      <c r="P42" s="49">
        <f t="shared" si="6"/>
        <v>0</v>
      </c>
      <c r="Q42" s="13">
        <v>2807</v>
      </c>
      <c r="R42" s="13">
        <v>2807</v>
      </c>
      <c r="S42" s="50">
        <f t="shared" si="7"/>
        <v>0</v>
      </c>
      <c r="T42" s="50">
        <f t="shared" si="8"/>
        <v>0</v>
      </c>
    </row>
    <row r="43" ht="30" spans="1:20">
      <c r="A43" s="42">
        <v>41</v>
      </c>
      <c r="B43" s="43" t="s">
        <v>227</v>
      </c>
      <c r="C43" s="43" t="s">
        <v>229</v>
      </c>
      <c r="D43" s="43">
        <v>1.65</v>
      </c>
      <c r="E43" s="43">
        <v>0.83</v>
      </c>
      <c r="F43" s="43">
        <f t="shared" si="0"/>
        <v>2.48</v>
      </c>
      <c r="G43" s="43" t="s">
        <v>175</v>
      </c>
      <c r="H43" s="43" t="s">
        <v>176</v>
      </c>
      <c r="I43" s="43" t="s">
        <v>52</v>
      </c>
      <c r="J43" s="43">
        <v>192</v>
      </c>
      <c r="K43" s="43">
        <v>0.52</v>
      </c>
      <c r="L43" s="45">
        <v>0.26</v>
      </c>
      <c r="M43" s="46"/>
      <c r="N43" s="47">
        <f t="shared" si="5"/>
        <v>0</v>
      </c>
      <c r="O43" s="48"/>
      <c r="P43" s="49">
        <f t="shared" si="6"/>
        <v>0</v>
      </c>
      <c r="Q43" s="13">
        <v>464</v>
      </c>
      <c r="R43" s="13">
        <v>2807</v>
      </c>
      <c r="S43" s="50">
        <f t="shared" si="7"/>
        <v>0</v>
      </c>
      <c r="T43" s="50">
        <f t="shared" si="8"/>
        <v>0</v>
      </c>
    </row>
    <row r="44" ht="30" spans="1:20">
      <c r="A44" s="42">
        <v>42</v>
      </c>
      <c r="B44" s="43" t="s">
        <v>230</v>
      </c>
      <c r="C44" s="43" t="s">
        <v>231</v>
      </c>
      <c r="D44" s="43">
        <v>2.55</v>
      </c>
      <c r="E44" s="43">
        <v>0.83</v>
      </c>
      <c r="F44" s="43">
        <f t="shared" si="0"/>
        <v>3.38</v>
      </c>
      <c r="G44" s="43" t="s">
        <v>175</v>
      </c>
      <c r="H44" s="43" t="s">
        <v>176</v>
      </c>
      <c r="I44" s="43" t="s">
        <v>52</v>
      </c>
      <c r="J44" s="43">
        <v>192</v>
      </c>
      <c r="K44" s="43">
        <v>0.71</v>
      </c>
      <c r="L44" s="45">
        <v>0.35</v>
      </c>
      <c r="M44" s="46"/>
      <c r="N44" s="47">
        <f t="shared" si="5"/>
        <v>0</v>
      </c>
      <c r="O44" s="48"/>
      <c r="P44" s="49">
        <f t="shared" si="6"/>
        <v>0</v>
      </c>
      <c r="Q44" s="13">
        <v>2807</v>
      </c>
      <c r="R44" s="13">
        <v>2807</v>
      </c>
      <c r="S44" s="50">
        <f t="shared" si="7"/>
        <v>0</v>
      </c>
      <c r="T44" s="50">
        <f t="shared" si="8"/>
        <v>0</v>
      </c>
    </row>
    <row r="45" ht="30" spans="1:20">
      <c r="A45" s="42">
        <v>43</v>
      </c>
      <c r="B45" s="43" t="s">
        <v>230</v>
      </c>
      <c r="C45" s="43" t="s">
        <v>232</v>
      </c>
      <c r="D45" s="43">
        <v>2.2</v>
      </c>
      <c r="E45" s="43">
        <v>0.83</v>
      </c>
      <c r="F45" s="43">
        <f t="shared" si="0"/>
        <v>3.03</v>
      </c>
      <c r="G45" s="43" t="s">
        <v>175</v>
      </c>
      <c r="H45" s="43" t="s">
        <v>176</v>
      </c>
      <c r="I45" s="43" t="s">
        <v>52</v>
      </c>
      <c r="J45" s="43">
        <v>192</v>
      </c>
      <c r="K45" s="43">
        <v>0.64</v>
      </c>
      <c r="L45" s="45">
        <v>0.32</v>
      </c>
      <c r="M45" s="46"/>
      <c r="N45" s="47">
        <f t="shared" si="5"/>
        <v>0</v>
      </c>
      <c r="O45" s="48"/>
      <c r="P45" s="49">
        <f t="shared" si="6"/>
        <v>0</v>
      </c>
      <c r="Q45" s="13">
        <v>464</v>
      </c>
      <c r="R45" s="13">
        <v>2807</v>
      </c>
      <c r="S45" s="50">
        <f t="shared" si="7"/>
        <v>0</v>
      </c>
      <c r="T45" s="50">
        <f t="shared" si="8"/>
        <v>0</v>
      </c>
    </row>
    <row r="46" ht="30" spans="1:20">
      <c r="A46" s="42">
        <v>44</v>
      </c>
      <c r="B46" s="43" t="s">
        <v>209</v>
      </c>
      <c r="C46" s="43" t="s">
        <v>233</v>
      </c>
      <c r="D46" s="43">
        <v>2.39</v>
      </c>
      <c r="E46" s="43">
        <v>0.31</v>
      </c>
      <c r="F46" s="43">
        <f t="shared" si="0"/>
        <v>2.7</v>
      </c>
      <c r="G46" s="43" t="s">
        <v>175</v>
      </c>
      <c r="H46" s="43" t="s">
        <v>176</v>
      </c>
      <c r="I46" s="43" t="s">
        <v>196</v>
      </c>
      <c r="J46" s="43">
        <v>224</v>
      </c>
      <c r="K46" s="43">
        <v>0.57</v>
      </c>
      <c r="L46" s="45">
        <v>0.28</v>
      </c>
      <c r="M46" s="46"/>
      <c r="N46" s="47">
        <f t="shared" si="5"/>
        <v>0</v>
      </c>
      <c r="O46" s="48"/>
      <c r="P46" s="49">
        <f t="shared" si="6"/>
        <v>0</v>
      </c>
      <c r="Q46" s="13">
        <v>2807</v>
      </c>
      <c r="R46" s="13">
        <v>2807</v>
      </c>
      <c r="S46" s="50">
        <f t="shared" si="7"/>
        <v>0</v>
      </c>
      <c r="T46" s="50">
        <f t="shared" si="8"/>
        <v>0</v>
      </c>
    </row>
    <row r="47" ht="30" spans="1:20">
      <c r="A47" s="42">
        <v>45</v>
      </c>
      <c r="B47" s="43" t="s">
        <v>217</v>
      </c>
      <c r="C47" s="43" t="s">
        <v>234</v>
      </c>
      <c r="D47" s="43">
        <v>3.65</v>
      </c>
      <c r="E47" s="43">
        <v>0.31</v>
      </c>
      <c r="F47" s="43">
        <f t="shared" si="0"/>
        <v>3.96</v>
      </c>
      <c r="G47" s="43" t="s">
        <v>175</v>
      </c>
      <c r="H47" s="43" t="s">
        <v>176</v>
      </c>
      <c r="I47" s="43" t="s">
        <v>177</v>
      </c>
      <c r="J47" s="43">
        <v>96</v>
      </c>
      <c r="K47" s="43">
        <v>0.83</v>
      </c>
      <c r="L47" s="45">
        <v>0.42</v>
      </c>
      <c r="M47" s="46"/>
      <c r="N47" s="47">
        <f t="shared" si="5"/>
        <v>0</v>
      </c>
      <c r="O47" s="48"/>
      <c r="P47" s="49">
        <f t="shared" si="6"/>
        <v>0</v>
      </c>
      <c r="Q47" s="13">
        <v>2807</v>
      </c>
      <c r="R47" s="13">
        <v>2807</v>
      </c>
      <c r="S47" s="50">
        <f t="shared" si="7"/>
        <v>0</v>
      </c>
      <c r="T47" s="50">
        <f t="shared" si="8"/>
        <v>0</v>
      </c>
    </row>
    <row r="48" ht="30" spans="1:20">
      <c r="A48" s="42">
        <v>46</v>
      </c>
      <c r="B48" s="43" t="s">
        <v>221</v>
      </c>
      <c r="C48" s="43" t="s">
        <v>235</v>
      </c>
      <c r="D48" s="43">
        <v>3.65</v>
      </c>
      <c r="E48" s="43">
        <v>0.31</v>
      </c>
      <c r="F48" s="43">
        <f t="shared" si="0"/>
        <v>3.96</v>
      </c>
      <c r="G48" s="43" t="s">
        <v>175</v>
      </c>
      <c r="H48" s="43" t="s">
        <v>176</v>
      </c>
      <c r="I48" s="43" t="s">
        <v>177</v>
      </c>
      <c r="J48" s="43">
        <v>96</v>
      </c>
      <c r="K48" s="43">
        <v>0.83</v>
      </c>
      <c r="L48" s="45">
        <v>0.42</v>
      </c>
      <c r="M48" s="46"/>
      <c r="N48" s="47">
        <f t="shared" si="5"/>
        <v>0</v>
      </c>
      <c r="O48" s="48"/>
      <c r="P48" s="49">
        <f t="shared" si="6"/>
        <v>0</v>
      </c>
      <c r="Q48" s="13">
        <v>2807</v>
      </c>
      <c r="R48" s="13">
        <v>2807</v>
      </c>
      <c r="S48" s="50">
        <f t="shared" si="7"/>
        <v>0</v>
      </c>
      <c r="T48" s="50">
        <f t="shared" si="8"/>
        <v>0</v>
      </c>
    </row>
    <row r="49" ht="30" spans="1:20">
      <c r="A49" s="42">
        <v>47</v>
      </c>
      <c r="B49" s="43" t="s">
        <v>221</v>
      </c>
      <c r="C49" s="43" t="s">
        <v>236</v>
      </c>
      <c r="D49" s="43">
        <v>5.15</v>
      </c>
      <c r="E49" s="43">
        <v>0.31</v>
      </c>
      <c r="F49" s="43">
        <f t="shared" si="0"/>
        <v>5.46</v>
      </c>
      <c r="G49" s="43" t="s">
        <v>175</v>
      </c>
      <c r="H49" s="43" t="s">
        <v>176</v>
      </c>
      <c r="I49" s="43" t="s">
        <v>177</v>
      </c>
      <c r="J49" s="43">
        <v>96</v>
      </c>
      <c r="K49" s="43">
        <v>1.15</v>
      </c>
      <c r="L49" s="45">
        <v>0.57</v>
      </c>
      <c r="M49" s="46"/>
      <c r="N49" s="47">
        <f t="shared" si="5"/>
        <v>0</v>
      </c>
      <c r="O49" s="48"/>
      <c r="P49" s="49">
        <f t="shared" si="6"/>
        <v>0</v>
      </c>
      <c r="Q49" s="13">
        <v>2807</v>
      </c>
      <c r="R49" s="13">
        <v>2807</v>
      </c>
      <c r="S49" s="50">
        <f t="shared" si="7"/>
        <v>0</v>
      </c>
      <c r="T49" s="50">
        <f t="shared" si="8"/>
        <v>0</v>
      </c>
    </row>
    <row r="50" ht="30" spans="1:20">
      <c r="A50" s="42">
        <v>48</v>
      </c>
      <c r="B50" s="43" t="s">
        <v>344</v>
      </c>
      <c r="C50" s="43" t="s">
        <v>465</v>
      </c>
      <c r="D50" s="43">
        <v>1.63</v>
      </c>
      <c r="E50" s="43">
        <v>0.31</v>
      </c>
      <c r="F50" s="43">
        <f t="shared" si="0"/>
        <v>1.94</v>
      </c>
      <c r="G50" s="43" t="s">
        <v>175</v>
      </c>
      <c r="H50" s="43" t="s">
        <v>176</v>
      </c>
      <c r="I50" s="43" t="s">
        <v>177</v>
      </c>
      <c r="J50" s="43">
        <v>96</v>
      </c>
      <c r="K50" s="43">
        <v>0.41</v>
      </c>
      <c r="L50" s="45">
        <v>0.2</v>
      </c>
      <c r="M50" s="46"/>
      <c r="N50" s="47">
        <f t="shared" si="5"/>
        <v>0</v>
      </c>
      <c r="O50" s="48"/>
      <c r="P50" s="49">
        <f t="shared" si="6"/>
        <v>0</v>
      </c>
      <c r="Q50" s="13">
        <v>2807</v>
      </c>
      <c r="R50" s="13">
        <v>2807</v>
      </c>
      <c r="S50" s="50">
        <f t="shared" si="7"/>
        <v>0</v>
      </c>
      <c r="T50" s="50">
        <f t="shared" si="8"/>
        <v>0</v>
      </c>
    </row>
    <row r="51" ht="30" spans="1:20">
      <c r="A51" s="42">
        <v>49</v>
      </c>
      <c r="B51" s="43" t="s">
        <v>466</v>
      </c>
      <c r="C51" s="43" t="s">
        <v>467</v>
      </c>
      <c r="D51" s="43">
        <v>2.96</v>
      </c>
      <c r="E51" s="43">
        <v>0.31</v>
      </c>
      <c r="F51" s="43">
        <f t="shared" si="0"/>
        <v>3.27</v>
      </c>
      <c r="G51" s="43" t="s">
        <v>175</v>
      </c>
      <c r="H51" s="43" t="s">
        <v>176</v>
      </c>
      <c r="I51" s="43" t="s">
        <v>177</v>
      </c>
      <c r="J51" s="43">
        <v>96</v>
      </c>
      <c r="K51" s="43">
        <v>0.69</v>
      </c>
      <c r="L51" s="45">
        <v>0.34</v>
      </c>
      <c r="M51" s="46"/>
      <c r="N51" s="47">
        <f t="shared" si="5"/>
        <v>0</v>
      </c>
      <c r="O51" s="48"/>
      <c r="P51" s="49">
        <f t="shared" si="6"/>
        <v>0</v>
      </c>
      <c r="Q51" s="13">
        <v>2807</v>
      </c>
      <c r="R51" s="13">
        <v>2807</v>
      </c>
      <c r="S51" s="50">
        <f t="shared" si="7"/>
        <v>0</v>
      </c>
      <c r="T51" s="50">
        <f t="shared" si="8"/>
        <v>0</v>
      </c>
    </row>
    <row r="52" ht="30" spans="1:20">
      <c r="A52" s="42">
        <v>50</v>
      </c>
      <c r="B52" s="43" t="s">
        <v>358</v>
      </c>
      <c r="C52" s="43" t="s">
        <v>239</v>
      </c>
      <c r="D52" s="43">
        <f>VLOOKUP(C52,'[1]Sheet1 (2)'!$B:$C,2,0)</f>
        <v>2.962</v>
      </c>
      <c r="E52" s="43">
        <v>0.31</v>
      </c>
      <c r="F52" s="43">
        <f t="shared" si="0"/>
        <v>3.272</v>
      </c>
      <c r="G52" s="43" t="s">
        <v>175</v>
      </c>
      <c r="H52" s="43" t="s">
        <v>176</v>
      </c>
      <c r="I52" s="43" t="s">
        <v>177</v>
      </c>
      <c r="J52" s="43">
        <v>96</v>
      </c>
      <c r="K52" s="43">
        <v>0.69</v>
      </c>
      <c r="L52" s="45">
        <v>0.34</v>
      </c>
      <c r="M52" s="46"/>
      <c r="N52" s="47">
        <f t="shared" si="5"/>
        <v>0</v>
      </c>
      <c r="O52" s="48"/>
      <c r="P52" s="49">
        <f t="shared" si="6"/>
        <v>0</v>
      </c>
      <c r="Q52" s="13">
        <v>2807</v>
      </c>
      <c r="R52" s="13">
        <v>2807</v>
      </c>
      <c r="S52" s="50">
        <f t="shared" si="7"/>
        <v>0</v>
      </c>
      <c r="T52" s="50">
        <f t="shared" si="8"/>
        <v>0</v>
      </c>
    </row>
    <row r="53" ht="30" spans="1:20">
      <c r="A53" s="42">
        <v>51</v>
      </c>
      <c r="B53" s="43" t="s">
        <v>358</v>
      </c>
      <c r="C53" s="43" t="s">
        <v>238</v>
      </c>
      <c r="D53" s="43">
        <f>VLOOKUP(C53,'[1]Sheet1 (2)'!$B:$C,2,0)</f>
        <v>2.561</v>
      </c>
      <c r="E53" s="43">
        <v>0.31</v>
      </c>
      <c r="F53" s="43">
        <f t="shared" si="0"/>
        <v>2.871</v>
      </c>
      <c r="G53" s="43" t="s">
        <v>175</v>
      </c>
      <c r="H53" s="43" t="s">
        <v>176</v>
      </c>
      <c r="I53" s="43" t="s">
        <v>177</v>
      </c>
      <c r="J53" s="43">
        <v>96</v>
      </c>
      <c r="K53" s="43">
        <v>0.6</v>
      </c>
      <c r="L53" s="45">
        <v>0.3</v>
      </c>
      <c r="M53" s="46"/>
      <c r="N53" s="47">
        <f t="shared" si="5"/>
        <v>0</v>
      </c>
      <c r="O53" s="48"/>
      <c r="P53" s="49">
        <f t="shared" si="6"/>
        <v>0</v>
      </c>
      <c r="Q53" s="13">
        <v>2807</v>
      </c>
      <c r="R53" s="13">
        <v>2807</v>
      </c>
      <c r="S53" s="50">
        <f t="shared" si="7"/>
        <v>0</v>
      </c>
      <c r="T53" s="50">
        <f t="shared" si="8"/>
        <v>0</v>
      </c>
    </row>
    <row r="54" ht="30" spans="1:20">
      <c r="A54" s="42">
        <v>52</v>
      </c>
      <c r="B54" s="43" t="s">
        <v>344</v>
      </c>
      <c r="C54" s="43" t="s">
        <v>468</v>
      </c>
      <c r="D54" s="43">
        <f>VLOOKUP(C54,'[1]Sheet1 (2)'!$B:$C,2,0)</f>
        <v>1.167</v>
      </c>
      <c r="E54" s="43">
        <v>0.31</v>
      </c>
      <c r="F54" s="43">
        <f t="shared" si="0"/>
        <v>1.477</v>
      </c>
      <c r="G54" s="43" t="s">
        <v>175</v>
      </c>
      <c r="H54" s="43" t="s">
        <v>176</v>
      </c>
      <c r="I54" s="43" t="s">
        <v>177</v>
      </c>
      <c r="J54" s="43">
        <v>96</v>
      </c>
      <c r="K54" s="43">
        <v>0.31</v>
      </c>
      <c r="L54" s="45">
        <v>0.16</v>
      </c>
      <c r="M54" s="46"/>
      <c r="N54" s="47">
        <f t="shared" si="5"/>
        <v>0</v>
      </c>
      <c r="O54" s="48"/>
      <c r="P54" s="49">
        <f t="shared" si="6"/>
        <v>0</v>
      </c>
      <c r="Q54" s="13">
        <v>2807</v>
      </c>
      <c r="R54" s="13">
        <v>2807</v>
      </c>
      <c r="S54" s="50">
        <f t="shared" si="7"/>
        <v>0</v>
      </c>
      <c r="T54" s="50">
        <f t="shared" si="8"/>
        <v>0</v>
      </c>
    </row>
    <row r="55" ht="30" spans="1:20">
      <c r="A55" s="42">
        <v>53</v>
      </c>
      <c r="B55" s="43" t="s">
        <v>344</v>
      </c>
      <c r="C55" s="43" t="s">
        <v>469</v>
      </c>
      <c r="D55" s="43">
        <f>VLOOKUP(C55,'[1]Sheet1 (2)'!$B:$C,2,0)</f>
        <v>0.96</v>
      </c>
      <c r="E55" s="43">
        <v>0.31</v>
      </c>
      <c r="F55" s="43">
        <f t="shared" si="0"/>
        <v>1.27</v>
      </c>
      <c r="G55" s="43" t="s">
        <v>175</v>
      </c>
      <c r="H55" s="43" t="s">
        <v>176</v>
      </c>
      <c r="I55" s="43" t="s">
        <v>177</v>
      </c>
      <c r="J55" s="43">
        <v>96</v>
      </c>
      <c r="K55" s="43">
        <v>0.27</v>
      </c>
      <c r="L55" s="45">
        <v>0.13</v>
      </c>
      <c r="M55" s="46"/>
      <c r="N55" s="47">
        <f t="shared" si="5"/>
        <v>0</v>
      </c>
      <c r="O55" s="48"/>
      <c r="P55" s="49">
        <f t="shared" si="6"/>
        <v>0</v>
      </c>
      <c r="Q55" s="13">
        <v>2807</v>
      </c>
      <c r="R55" s="13">
        <v>2807</v>
      </c>
      <c r="S55" s="50">
        <f t="shared" si="7"/>
        <v>0</v>
      </c>
      <c r="T55" s="50">
        <f t="shared" si="8"/>
        <v>0</v>
      </c>
    </row>
    <row r="56" ht="30" spans="1:20">
      <c r="A56" s="42">
        <v>54</v>
      </c>
      <c r="B56" s="43" t="s">
        <v>466</v>
      </c>
      <c r="C56" s="43" t="s">
        <v>470</v>
      </c>
      <c r="D56" s="43">
        <f>VLOOKUP(C56,'[1]Sheet1 (2)'!$B:$C,2,0)</f>
        <v>1.394</v>
      </c>
      <c r="E56" s="43">
        <v>0.31</v>
      </c>
      <c r="F56" s="43">
        <f t="shared" si="0"/>
        <v>1.704</v>
      </c>
      <c r="G56" s="43" t="s">
        <v>175</v>
      </c>
      <c r="H56" s="43" t="s">
        <v>176</v>
      </c>
      <c r="I56" s="43" t="s">
        <v>177</v>
      </c>
      <c r="J56" s="43">
        <v>96</v>
      </c>
      <c r="K56" s="43">
        <v>0.36</v>
      </c>
      <c r="L56" s="45">
        <v>0.18</v>
      </c>
      <c r="M56" s="46"/>
      <c r="N56" s="47">
        <f t="shared" si="5"/>
        <v>0</v>
      </c>
      <c r="O56" s="48"/>
      <c r="P56" s="49">
        <f t="shared" si="6"/>
        <v>0</v>
      </c>
      <c r="Q56" s="13">
        <v>2807</v>
      </c>
      <c r="R56" s="13">
        <v>2807</v>
      </c>
      <c r="S56" s="50">
        <f t="shared" si="7"/>
        <v>0</v>
      </c>
      <c r="T56" s="50">
        <f t="shared" si="8"/>
        <v>0</v>
      </c>
    </row>
    <row r="57" ht="15" spans="1:20">
      <c r="A57" s="42">
        <v>55</v>
      </c>
      <c r="B57" s="43" t="s">
        <v>358</v>
      </c>
      <c r="C57" s="43">
        <v>200000406</v>
      </c>
      <c r="D57" s="43">
        <v>3.7</v>
      </c>
      <c r="E57" s="43">
        <v>0.29</v>
      </c>
      <c r="F57" s="43">
        <v>3.99</v>
      </c>
      <c r="G57" s="43" t="s">
        <v>175</v>
      </c>
      <c r="H57" s="43" t="s">
        <v>176</v>
      </c>
      <c r="I57" s="43" t="s">
        <v>177</v>
      </c>
      <c r="J57" s="43">
        <v>96</v>
      </c>
      <c r="K57" s="43">
        <v>0.84</v>
      </c>
      <c r="L57" s="45">
        <v>0.42</v>
      </c>
      <c r="M57" s="46"/>
      <c r="N57" s="47">
        <f t="shared" si="5"/>
        <v>0</v>
      </c>
      <c r="O57" s="48"/>
      <c r="P57" s="49">
        <f t="shared" si="6"/>
        <v>0</v>
      </c>
      <c r="Q57" s="13">
        <v>2807</v>
      </c>
      <c r="R57" s="13">
        <v>2807</v>
      </c>
      <c r="S57" s="50">
        <f t="shared" si="7"/>
        <v>0</v>
      </c>
      <c r="T57" s="50">
        <f t="shared" si="8"/>
        <v>0</v>
      </c>
    </row>
    <row r="58" ht="15" spans="1:20">
      <c r="A58" s="42">
        <v>56</v>
      </c>
      <c r="B58" s="43" t="s">
        <v>471</v>
      </c>
      <c r="C58" s="43">
        <v>200000703</v>
      </c>
      <c r="D58" s="43">
        <f>VLOOKUP(C58,'[1]Sheet1 (2)'!$B:$C,2,0)</f>
        <v>1.93</v>
      </c>
      <c r="E58" s="43">
        <v>0.29</v>
      </c>
      <c r="F58" s="43">
        <f t="shared" ref="F58:F60" si="9">D58+E58</f>
        <v>2.22</v>
      </c>
      <c r="G58" s="43" t="s">
        <v>175</v>
      </c>
      <c r="H58" s="43" t="s">
        <v>176</v>
      </c>
      <c r="I58" s="43" t="s">
        <v>177</v>
      </c>
      <c r="J58" s="43">
        <v>96</v>
      </c>
      <c r="K58" s="43">
        <v>0.47</v>
      </c>
      <c r="L58" s="45">
        <v>0.23</v>
      </c>
      <c r="M58" s="46"/>
      <c r="N58" s="47">
        <f t="shared" si="5"/>
        <v>0</v>
      </c>
      <c r="O58" s="48"/>
      <c r="P58" s="49">
        <f t="shared" si="6"/>
        <v>0</v>
      </c>
      <c r="Q58" s="13">
        <v>2807</v>
      </c>
      <c r="R58" s="13">
        <v>2807</v>
      </c>
      <c r="S58" s="50">
        <f t="shared" si="7"/>
        <v>0</v>
      </c>
      <c r="T58" s="50">
        <f t="shared" si="8"/>
        <v>0</v>
      </c>
    </row>
    <row r="59" ht="30" spans="1:20">
      <c r="A59" s="42">
        <v>57</v>
      </c>
      <c r="B59" s="43" t="s">
        <v>240</v>
      </c>
      <c r="C59" s="43" t="s">
        <v>241</v>
      </c>
      <c r="D59" s="43">
        <f>VLOOKUP(C59,'[1]Sheet1 (2)'!$B:$C,2,0)</f>
        <v>1.206</v>
      </c>
      <c r="E59" s="43">
        <v>0.31</v>
      </c>
      <c r="F59" s="43">
        <f t="shared" si="9"/>
        <v>1.516</v>
      </c>
      <c r="G59" s="43" t="s">
        <v>175</v>
      </c>
      <c r="H59" s="43" t="s">
        <v>176</v>
      </c>
      <c r="I59" s="43" t="s">
        <v>242</v>
      </c>
      <c r="J59" s="43">
        <v>224</v>
      </c>
      <c r="K59" s="43">
        <v>0.32</v>
      </c>
      <c r="L59" s="45">
        <v>0.16</v>
      </c>
      <c r="M59" s="46"/>
      <c r="N59" s="47">
        <f t="shared" si="5"/>
        <v>0</v>
      </c>
      <c r="O59" s="48"/>
      <c r="P59" s="49">
        <f t="shared" si="6"/>
        <v>0</v>
      </c>
      <c r="Q59" s="13">
        <v>2807</v>
      </c>
      <c r="R59" s="13">
        <v>2807</v>
      </c>
      <c r="S59" s="50">
        <f t="shared" si="7"/>
        <v>0</v>
      </c>
      <c r="T59" s="50">
        <f t="shared" si="8"/>
        <v>0</v>
      </c>
    </row>
    <row r="60" ht="30" spans="1:20">
      <c r="A60" s="42">
        <v>58</v>
      </c>
      <c r="B60" s="43" t="s">
        <v>243</v>
      </c>
      <c r="C60" s="43" t="s">
        <v>244</v>
      </c>
      <c r="D60" s="43">
        <f>VLOOKUP(C60,'[1]Sheet1 (2)'!$B:$C,2,0)</f>
        <v>1.638</v>
      </c>
      <c r="E60" s="43">
        <v>0.31</v>
      </c>
      <c r="F60" s="43">
        <f t="shared" si="9"/>
        <v>1.948</v>
      </c>
      <c r="G60" s="43" t="s">
        <v>175</v>
      </c>
      <c r="H60" s="43" t="s">
        <v>176</v>
      </c>
      <c r="I60" s="43" t="s">
        <v>245</v>
      </c>
      <c r="J60" s="43">
        <v>224</v>
      </c>
      <c r="K60" s="43">
        <v>0.41</v>
      </c>
      <c r="L60" s="45">
        <v>0.2</v>
      </c>
      <c r="M60" s="46"/>
      <c r="N60" s="47">
        <f t="shared" si="5"/>
        <v>0</v>
      </c>
      <c r="O60" s="48"/>
      <c r="P60" s="49">
        <f t="shared" si="6"/>
        <v>0</v>
      </c>
      <c r="Q60" s="13">
        <v>2807</v>
      </c>
      <c r="R60" s="13">
        <v>2807</v>
      </c>
      <c r="S60" s="50">
        <f t="shared" si="7"/>
        <v>0</v>
      </c>
      <c r="T60" s="50">
        <f t="shared" si="8"/>
        <v>0</v>
      </c>
    </row>
    <row r="61" ht="30" spans="1:20">
      <c r="A61" s="42">
        <v>59</v>
      </c>
      <c r="B61" s="43" t="s">
        <v>472</v>
      </c>
      <c r="C61" s="43" t="s">
        <v>473</v>
      </c>
      <c r="D61" s="43">
        <v>0.025</v>
      </c>
      <c r="E61" s="43">
        <v>0.02</v>
      </c>
      <c r="F61" s="43">
        <v>0.045</v>
      </c>
      <c r="G61" s="43" t="s">
        <v>175</v>
      </c>
      <c r="H61" s="43" t="s">
        <v>176</v>
      </c>
      <c r="I61" s="43" t="s">
        <v>52</v>
      </c>
      <c r="J61" s="43" t="s">
        <v>52</v>
      </c>
      <c r="K61" s="43">
        <v>0.01</v>
      </c>
      <c r="L61" s="45">
        <v>0</v>
      </c>
      <c r="M61" s="46"/>
      <c r="N61" s="47">
        <f t="shared" si="5"/>
        <v>0</v>
      </c>
      <c r="O61" s="48"/>
      <c r="P61" s="49">
        <f t="shared" si="6"/>
        <v>0</v>
      </c>
      <c r="Q61" s="13">
        <v>2807</v>
      </c>
      <c r="R61" s="13">
        <v>2807</v>
      </c>
      <c r="S61" s="50">
        <f t="shared" si="7"/>
        <v>0</v>
      </c>
      <c r="T61" s="50">
        <f t="shared" si="8"/>
        <v>0</v>
      </c>
    </row>
    <row r="62" ht="30" spans="1:20">
      <c r="A62" s="42">
        <v>60</v>
      </c>
      <c r="B62" s="43" t="s">
        <v>246</v>
      </c>
      <c r="C62" s="43" t="s">
        <v>247</v>
      </c>
      <c r="D62" s="43">
        <v>2.423</v>
      </c>
      <c r="E62" s="43">
        <v>0.5</v>
      </c>
      <c r="F62" s="43">
        <f t="shared" ref="F62:F125" si="10">D62+E62</f>
        <v>2.923</v>
      </c>
      <c r="G62" s="43" t="s">
        <v>175</v>
      </c>
      <c r="H62" s="43" t="s">
        <v>176</v>
      </c>
      <c r="I62" s="43" t="s">
        <v>248</v>
      </c>
      <c r="J62" s="43">
        <v>192</v>
      </c>
      <c r="K62" s="43">
        <v>0.61</v>
      </c>
      <c r="L62" s="45">
        <v>0.31</v>
      </c>
      <c r="M62" s="46"/>
      <c r="N62" s="47">
        <f t="shared" si="5"/>
        <v>0</v>
      </c>
      <c r="O62" s="48"/>
      <c r="P62" s="49">
        <f t="shared" si="6"/>
        <v>0</v>
      </c>
      <c r="Q62" s="13">
        <v>74444</v>
      </c>
      <c r="R62" s="13">
        <v>51281</v>
      </c>
      <c r="S62" s="50">
        <f t="shared" si="7"/>
        <v>0</v>
      </c>
      <c r="T62" s="50">
        <f t="shared" si="8"/>
        <v>0</v>
      </c>
    </row>
    <row r="63" ht="30" spans="1:20">
      <c r="A63" s="42">
        <v>61</v>
      </c>
      <c r="B63" s="43"/>
      <c r="C63" s="43" t="s">
        <v>249</v>
      </c>
      <c r="D63" s="43">
        <v>3.648</v>
      </c>
      <c r="E63" s="43">
        <v>0.48</v>
      </c>
      <c r="F63" s="43">
        <f t="shared" si="10"/>
        <v>4.128</v>
      </c>
      <c r="G63" s="43" t="s">
        <v>175</v>
      </c>
      <c r="H63" s="43" t="s">
        <v>176</v>
      </c>
      <c r="I63" s="43" t="s">
        <v>248</v>
      </c>
      <c r="J63" s="43">
        <v>192</v>
      </c>
      <c r="K63" s="43">
        <v>0.87</v>
      </c>
      <c r="L63" s="45">
        <v>0.43</v>
      </c>
      <c r="M63" s="46"/>
      <c r="N63" s="47">
        <f t="shared" si="5"/>
        <v>0</v>
      </c>
      <c r="O63" s="48"/>
      <c r="P63" s="49">
        <f t="shared" si="6"/>
        <v>0</v>
      </c>
      <c r="Q63" s="13">
        <v>2807</v>
      </c>
      <c r="R63" s="13">
        <v>2807</v>
      </c>
      <c r="S63" s="50">
        <f t="shared" si="7"/>
        <v>0</v>
      </c>
      <c r="T63" s="50">
        <f t="shared" si="8"/>
        <v>0</v>
      </c>
    </row>
    <row r="64" ht="30" spans="1:20">
      <c r="A64" s="42">
        <v>62</v>
      </c>
      <c r="B64" s="43"/>
      <c r="C64" s="43" t="s">
        <v>250</v>
      </c>
      <c r="D64" s="43">
        <v>3.7</v>
      </c>
      <c r="E64" s="43">
        <v>0.48</v>
      </c>
      <c r="F64" s="43">
        <f t="shared" si="10"/>
        <v>4.18</v>
      </c>
      <c r="G64" s="43" t="s">
        <v>175</v>
      </c>
      <c r="H64" s="43" t="s">
        <v>176</v>
      </c>
      <c r="I64" s="43" t="s">
        <v>248</v>
      </c>
      <c r="J64" s="43">
        <v>192</v>
      </c>
      <c r="K64" s="43">
        <v>0.88</v>
      </c>
      <c r="L64" s="45">
        <v>0.44</v>
      </c>
      <c r="M64" s="46"/>
      <c r="N64" s="47">
        <f t="shared" si="5"/>
        <v>0</v>
      </c>
      <c r="O64" s="48"/>
      <c r="P64" s="49">
        <f t="shared" si="6"/>
        <v>0</v>
      </c>
      <c r="Q64" s="13">
        <v>2807</v>
      </c>
      <c r="R64" s="13">
        <v>2807</v>
      </c>
      <c r="S64" s="50">
        <f t="shared" si="7"/>
        <v>0</v>
      </c>
      <c r="T64" s="50">
        <f t="shared" si="8"/>
        <v>0</v>
      </c>
    </row>
    <row r="65" ht="30" spans="1:20">
      <c r="A65" s="42">
        <v>63</v>
      </c>
      <c r="B65" s="43"/>
      <c r="C65" s="43" t="s">
        <v>251</v>
      </c>
      <c r="D65" s="43">
        <v>3.7</v>
      </c>
      <c r="E65" s="43">
        <v>0.48</v>
      </c>
      <c r="F65" s="43">
        <f t="shared" si="10"/>
        <v>4.18</v>
      </c>
      <c r="G65" s="43" t="s">
        <v>175</v>
      </c>
      <c r="H65" s="43" t="s">
        <v>176</v>
      </c>
      <c r="I65" s="43" t="s">
        <v>248</v>
      </c>
      <c r="J65" s="43">
        <v>192</v>
      </c>
      <c r="K65" s="43">
        <v>0.88</v>
      </c>
      <c r="L65" s="45">
        <v>0.44</v>
      </c>
      <c r="M65" s="46"/>
      <c r="N65" s="47">
        <f t="shared" si="5"/>
        <v>0</v>
      </c>
      <c r="O65" s="48"/>
      <c r="P65" s="49">
        <f t="shared" si="6"/>
        <v>0</v>
      </c>
      <c r="Q65" s="13">
        <v>23034</v>
      </c>
      <c r="R65" s="13">
        <v>18673</v>
      </c>
      <c r="S65" s="50">
        <f t="shared" si="7"/>
        <v>0</v>
      </c>
      <c r="T65" s="50">
        <f t="shared" si="8"/>
        <v>0</v>
      </c>
    </row>
    <row r="66" ht="30" spans="1:20">
      <c r="A66" s="42">
        <v>64</v>
      </c>
      <c r="B66" s="43"/>
      <c r="C66" s="43" t="s">
        <v>252</v>
      </c>
      <c r="D66" s="43">
        <v>3.7</v>
      </c>
      <c r="E66" s="43">
        <v>0.48</v>
      </c>
      <c r="F66" s="43">
        <f t="shared" si="10"/>
        <v>4.18</v>
      </c>
      <c r="G66" s="43" t="s">
        <v>175</v>
      </c>
      <c r="H66" s="43" t="s">
        <v>176</v>
      </c>
      <c r="I66" s="43" t="s">
        <v>248</v>
      </c>
      <c r="J66" s="43">
        <v>192</v>
      </c>
      <c r="K66" s="43">
        <v>0.88</v>
      </c>
      <c r="L66" s="45">
        <v>0.44</v>
      </c>
      <c r="M66" s="46"/>
      <c r="N66" s="47">
        <f t="shared" si="5"/>
        <v>0</v>
      </c>
      <c r="O66" s="48"/>
      <c r="P66" s="49">
        <f t="shared" si="6"/>
        <v>0</v>
      </c>
      <c r="Q66" s="13">
        <v>2807</v>
      </c>
      <c r="R66" s="13">
        <v>23028</v>
      </c>
      <c r="S66" s="50">
        <f t="shared" si="7"/>
        <v>0</v>
      </c>
      <c r="T66" s="50">
        <f t="shared" si="8"/>
        <v>0</v>
      </c>
    </row>
    <row r="67" ht="30" spans="1:20">
      <c r="A67" s="42">
        <v>65</v>
      </c>
      <c r="B67" s="43"/>
      <c r="C67" s="43" t="s">
        <v>253</v>
      </c>
      <c r="D67" s="43">
        <v>3.65</v>
      </c>
      <c r="E67" s="43">
        <v>0.48</v>
      </c>
      <c r="F67" s="43">
        <f t="shared" si="10"/>
        <v>4.13</v>
      </c>
      <c r="G67" s="43" t="s">
        <v>175</v>
      </c>
      <c r="H67" s="43" t="s">
        <v>176</v>
      </c>
      <c r="I67" s="43" t="s">
        <v>248</v>
      </c>
      <c r="J67" s="43">
        <v>192</v>
      </c>
      <c r="K67" s="43">
        <v>0.87</v>
      </c>
      <c r="L67" s="45">
        <v>0.43</v>
      </c>
      <c r="M67" s="46"/>
      <c r="N67" s="47">
        <f t="shared" si="5"/>
        <v>0</v>
      </c>
      <c r="O67" s="48"/>
      <c r="P67" s="49">
        <f t="shared" si="6"/>
        <v>0</v>
      </c>
      <c r="Q67" s="13">
        <v>37340</v>
      </c>
      <c r="R67" s="13">
        <v>18678</v>
      </c>
      <c r="S67" s="50">
        <f t="shared" si="7"/>
        <v>0</v>
      </c>
      <c r="T67" s="50">
        <f t="shared" si="8"/>
        <v>0</v>
      </c>
    </row>
    <row r="68" ht="30" spans="1:20">
      <c r="A68" s="42">
        <v>66</v>
      </c>
      <c r="B68" s="43"/>
      <c r="C68" s="43" t="s">
        <v>254</v>
      </c>
      <c r="D68" s="43">
        <v>3.85</v>
      </c>
      <c r="E68" s="43">
        <v>0.48</v>
      </c>
      <c r="F68" s="43">
        <f t="shared" si="10"/>
        <v>4.33</v>
      </c>
      <c r="G68" s="43" t="s">
        <v>175</v>
      </c>
      <c r="H68" s="43" t="s">
        <v>176</v>
      </c>
      <c r="I68" s="43" t="s">
        <v>248</v>
      </c>
      <c r="J68" s="43">
        <v>192</v>
      </c>
      <c r="K68" s="43">
        <v>0.91</v>
      </c>
      <c r="L68" s="45">
        <v>0.45</v>
      </c>
      <c r="M68" s="46"/>
      <c r="N68" s="47">
        <f t="shared" ref="N68:N99" si="11">IF(ROUND(M68,2)&gt;K68,"",ROUND(M68,2))</f>
        <v>0</v>
      </c>
      <c r="O68" s="48"/>
      <c r="P68" s="49">
        <f t="shared" ref="P68:P99" si="12">IF(ROUND(O68,2)&gt;L68,"",ROUND(O68,2))</f>
        <v>0</v>
      </c>
      <c r="Q68" s="13">
        <v>2807</v>
      </c>
      <c r="R68" s="13">
        <v>2807</v>
      </c>
      <c r="S68" s="50">
        <f t="shared" ref="S68:S99" si="13">N68*Q68</f>
        <v>0</v>
      </c>
      <c r="T68" s="50">
        <f t="shared" ref="T68:T99" si="14">P68*R68</f>
        <v>0</v>
      </c>
    </row>
    <row r="69" ht="30" spans="1:20">
      <c r="A69" s="42">
        <v>67</v>
      </c>
      <c r="B69" s="43"/>
      <c r="C69" s="43" t="s">
        <v>255</v>
      </c>
      <c r="D69" s="43">
        <v>3.65</v>
      </c>
      <c r="E69" s="43">
        <v>0.48</v>
      </c>
      <c r="F69" s="43">
        <f t="shared" si="10"/>
        <v>4.13</v>
      </c>
      <c r="G69" s="43" t="s">
        <v>175</v>
      </c>
      <c r="H69" s="43" t="s">
        <v>176</v>
      </c>
      <c r="I69" s="43" t="s">
        <v>248</v>
      </c>
      <c r="J69" s="43">
        <v>192</v>
      </c>
      <c r="K69" s="43">
        <v>0.87</v>
      </c>
      <c r="L69" s="45">
        <v>0.43</v>
      </c>
      <c r="M69" s="46"/>
      <c r="N69" s="47">
        <f t="shared" si="11"/>
        <v>0</v>
      </c>
      <c r="O69" s="48"/>
      <c r="P69" s="49">
        <f t="shared" si="12"/>
        <v>0</v>
      </c>
      <c r="Q69" s="13">
        <v>2807</v>
      </c>
      <c r="R69" s="13">
        <v>2807</v>
      </c>
      <c r="S69" s="50">
        <f t="shared" si="13"/>
        <v>0</v>
      </c>
      <c r="T69" s="50">
        <f t="shared" si="14"/>
        <v>0</v>
      </c>
    </row>
    <row r="70" ht="30" spans="1:20">
      <c r="A70" s="42">
        <v>68</v>
      </c>
      <c r="B70" s="43"/>
      <c r="C70" s="43" t="s">
        <v>256</v>
      </c>
      <c r="D70" s="43">
        <v>2.423</v>
      </c>
      <c r="E70" s="43">
        <v>0.5</v>
      </c>
      <c r="F70" s="43">
        <f t="shared" si="10"/>
        <v>2.923</v>
      </c>
      <c r="G70" s="43" t="s">
        <v>175</v>
      </c>
      <c r="H70" s="43" t="s">
        <v>176</v>
      </c>
      <c r="I70" s="43" t="s">
        <v>248</v>
      </c>
      <c r="J70" s="43">
        <v>192</v>
      </c>
      <c r="K70" s="43">
        <v>0.61</v>
      </c>
      <c r="L70" s="45">
        <v>0.31</v>
      </c>
      <c r="M70" s="46"/>
      <c r="N70" s="47">
        <f t="shared" si="11"/>
        <v>0</v>
      </c>
      <c r="O70" s="48"/>
      <c r="P70" s="49">
        <f t="shared" si="12"/>
        <v>0</v>
      </c>
      <c r="Q70" s="13">
        <v>2807</v>
      </c>
      <c r="R70" s="13">
        <v>2807</v>
      </c>
      <c r="S70" s="50">
        <f t="shared" si="13"/>
        <v>0</v>
      </c>
      <c r="T70" s="50">
        <f t="shared" si="14"/>
        <v>0</v>
      </c>
    </row>
    <row r="71" ht="30" spans="1:20">
      <c r="A71" s="42">
        <v>69</v>
      </c>
      <c r="B71" s="43"/>
      <c r="C71" s="43" t="s">
        <v>257</v>
      </c>
      <c r="D71" s="43">
        <v>3.7</v>
      </c>
      <c r="E71" s="43">
        <v>0.48</v>
      </c>
      <c r="F71" s="43">
        <f t="shared" si="10"/>
        <v>4.18</v>
      </c>
      <c r="G71" s="43" t="s">
        <v>175</v>
      </c>
      <c r="H71" s="43" t="s">
        <v>176</v>
      </c>
      <c r="I71" s="43" t="s">
        <v>248</v>
      </c>
      <c r="J71" s="43">
        <v>192</v>
      </c>
      <c r="K71" s="43">
        <v>0.88</v>
      </c>
      <c r="L71" s="45">
        <v>0.44</v>
      </c>
      <c r="M71" s="46"/>
      <c r="N71" s="47">
        <f t="shared" si="11"/>
        <v>0</v>
      </c>
      <c r="O71" s="48"/>
      <c r="P71" s="49">
        <f t="shared" si="12"/>
        <v>0</v>
      </c>
      <c r="Q71" s="13">
        <v>2807</v>
      </c>
      <c r="R71" s="13">
        <v>2807</v>
      </c>
      <c r="S71" s="50">
        <f t="shared" si="13"/>
        <v>0</v>
      </c>
      <c r="T71" s="50">
        <f t="shared" si="14"/>
        <v>0</v>
      </c>
    </row>
    <row r="72" ht="30" spans="1:20">
      <c r="A72" s="42">
        <v>70</v>
      </c>
      <c r="B72" s="43"/>
      <c r="C72" s="43" t="s">
        <v>258</v>
      </c>
      <c r="D72" s="43">
        <v>3.65</v>
      </c>
      <c r="E72" s="43">
        <v>0.48</v>
      </c>
      <c r="F72" s="43">
        <f t="shared" si="10"/>
        <v>4.13</v>
      </c>
      <c r="G72" s="43" t="s">
        <v>175</v>
      </c>
      <c r="H72" s="43" t="s">
        <v>176</v>
      </c>
      <c r="I72" s="43" t="s">
        <v>248</v>
      </c>
      <c r="J72" s="43">
        <v>192</v>
      </c>
      <c r="K72" s="43">
        <v>0.87</v>
      </c>
      <c r="L72" s="45">
        <v>0.43</v>
      </c>
      <c r="M72" s="46"/>
      <c r="N72" s="47">
        <f t="shared" si="11"/>
        <v>0</v>
      </c>
      <c r="O72" s="48"/>
      <c r="P72" s="49">
        <f t="shared" si="12"/>
        <v>0</v>
      </c>
      <c r="Q72" s="13">
        <v>2807</v>
      </c>
      <c r="R72" s="13">
        <v>2807</v>
      </c>
      <c r="S72" s="50">
        <f t="shared" si="13"/>
        <v>0</v>
      </c>
      <c r="T72" s="50">
        <f t="shared" si="14"/>
        <v>0</v>
      </c>
    </row>
    <row r="73" ht="30" spans="1:20">
      <c r="A73" s="42">
        <v>71</v>
      </c>
      <c r="B73" s="43"/>
      <c r="C73" s="43" t="s">
        <v>259</v>
      </c>
      <c r="D73" s="43">
        <v>1.7</v>
      </c>
      <c r="E73" s="43">
        <v>0.48</v>
      </c>
      <c r="F73" s="43">
        <f t="shared" si="10"/>
        <v>2.18</v>
      </c>
      <c r="G73" s="43" t="s">
        <v>175</v>
      </c>
      <c r="H73" s="43" t="s">
        <v>176</v>
      </c>
      <c r="I73" s="43" t="s">
        <v>248</v>
      </c>
      <c r="J73" s="43">
        <v>192</v>
      </c>
      <c r="K73" s="43">
        <v>0.46</v>
      </c>
      <c r="L73" s="45">
        <v>0.23</v>
      </c>
      <c r="M73" s="46"/>
      <c r="N73" s="47">
        <f t="shared" si="11"/>
        <v>0</v>
      </c>
      <c r="O73" s="48"/>
      <c r="P73" s="49">
        <f t="shared" si="12"/>
        <v>0</v>
      </c>
      <c r="Q73" s="13">
        <v>2807</v>
      </c>
      <c r="R73" s="13">
        <v>2807</v>
      </c>
      <c r="S73" s="50">
        <f t="shared" si="13"/>
        <v>0</v>
      </c>
      <c r="T73" s="50">
        <f t="shared" si="14"/>
        <v>0</v>
      </c>
    </row>
    <row r="74" ht="30" spans="1:20">
      <c r="A74" s="42">
        <v>72</v>
      </c>
      <c r="B74" s="43"/>
      <c r="C74" s="43" t="s">
        <v>260</v>
      </c>
      <c r="D74" s="43">
        <v>1.7</v>
      </c>
      <c r="E74" s="43">
        <v>0.48</v>
      </c>
      <c r="F74" s="43">
        <f t="shared" si="10"/>
        <v>2.18</v>
      </c>
      <c r="G74" s="43" t="s">
        <v>175</v>
      </c>
      <c r="H74" s="43" t="s">
        <v>176</v>
      </c>
      <c r="I74" s="43" t="s">
        <v>248</v>
      </c>
      <c r="J74" s="43">
        <v>192</v>
      </c>
      <c r="K74" s="43">
        <v>0.46</v>
      </c>
      <c r="L74" s="45">
        <v>0.23</v>
      </c>
      <c r="M74" s="46"/>
      <c r="N74" s="47">
        <f t="shared" si="11"/>
        <v>0</v>
      </c>
      <c r="O74" s="48"/>
      <c r="P74" s="49">
        <f t="shared" si="12"/>
        <v>0</v>
      </c>
      <c r="Q74" s="13">
        <v>2807</v>
      </c>
      <c r="R74" s="13">
        <v>28018</v>
      </c>
      <c r="S74" s="50">
        <f t="shared" si="13"/>
        <v>0</v>
      </c>
      <c r="T74" s="50">
        <f t="shared" si="14"/>
        <v>0</v>
      </c>
    </row>
    <row r="75" ht="30" spans="1:20">
      <c r="A75" s="42">
        <v>73</v>
      </c>
      <c r="B75" s="43"/>
      <c r="C75" s="43" t="s">
        <v>261</v>
      </c>
      <c r="D75" s="43">
        <v>1.7</v>
      </c>
      <c r="E75" s="43">
        <v>0.48</v>
      </c>
      <c r="F75" s="43">
        <f t="shared" si="10"/>
        <v>2.18</v>
      </c>
      <c r="G75" s="43" t="s">
        <v>175</v>
      </c>
      <c r="H75" s="43" t="s">
        <v>176</v>
      </c>
      <c r="I75" s="43" t="s">
        <v>248</v>
      </c>
      <c r="J75" s="43">
        <v>192</v>
      </c>
      <c r="K75" s="43">
        <v>0.46</v>
      </c>
      <c r="L75" s="45">
        <v>0.23</v>
      </c>
      <c r="M75" s="46"/>
      <c r="N75" s="47">
        <f t="shared" si="11"/>
        <v>0</v>
      </c>
      <c r="O75" s="48"/>
      <c r="P75" s="49">
        <f t="shared" si="12"/>
        <v>0</v>
      </c>
      <c r="Q75" s="13">
        <v>5604</v>
      </c>
      <c r="R75" s="13">
        <v>2807</v>
      </c>
      <c r="S75" s="50">
        <f t="shared" si="13"/>
        <v>0</v>
      </c>
      <c r="T75" s="50">
        <f t="shared" si="14"/>
        <v>0</v>
      </c>
    </row>
    <row r="76" ht="30" spans="1:20">
      <c r="A76" s="42">
        <v>74</v>
      </c>
      <c r="B76" s="43"/>
      <c r="C76" s="43" t="s">
        <v>262</v>
      </c>
      <c r="D76" s="43">
        <v>2.3</v>
      </c>
      <c r="E76" s="43">
        <v>0.48</v>
      </c>
      <c r="F76" s="43">
        <f t="shared" si="10"/>
        <v>2.78</v>
      </c>
      <c r="G76" s="43" t="s">
        <v>175</v>
      </c>
      <c r="H76" s="43" t="s">
        <v>176</v>
      </c>
      <c r="I76" s="43" t="s">
        <v>248</v>
      </c>
      <c r="J76" s="43">
        <v>192</v>
      </c>
      <c r="K76" s="43">
        <v>0.58</v>
      </c>
      <c r="L76" s="45">
        <v>0.29</v>
      </c>
      <c r="M76" s="46"/>
      <c r="N76" s="47">
        <f t="shared" si="11"/>
        <v>0</v>
      </c>
      <c r="O76" s="48"/>
      <c r="P76" s="49">
        <f t="shared" si="12"/>
        <v>0</v>
      </c>
      <c r="Q76" s="13">
        <v>2807</v>
      </c>
      <c r="R76" s="13">
        <v>2807</v>
      </c>
      <c r="S76" s="50">
        <f t="shared" si="13"/>
        <v>0</v>
      </c>
      <c r="T76" s="50">
        <f t="shared" si="14"/>
        <v>0</v>
      </c>
    </row>
    <row r="77" ht="30" spans="1:20">
      <c r="A77" s="42">
        <v>75</v>
      </c>
      <c r="B77" s="43"/>
      <c r="C77" s="43" t="s">
        <v>263</v>
      </c>
      <c r="D77" s="43">
        <v>2.3</v>
      </c>
      <c r="E77" s="43">
        <v>0.48</v>
      </c>
      <c r="F77" s="43">
        <f t="shared" si="10"/>
        <v>2.78</v>
      </c>
      <c r="G77" s="43" t="s">
        <v>175</v>
      </c>
      <c r="H77" s="43" t="s">
        <v>176</v>
      </c>
      <c r="I77" s="43" t="s">
        <v>248</v>
      </c>
      <c r="J77" s="43">
        <v>192</v>
      </c>
      <c r="K77" s="43">
        <v>0.58</v>
      </c>
      <c r="L77" s="45">
        <v>0.29</v>
      </c>
      <c r="M77" s="46"/>
      <c r="N77" s="47">
        <f t="shared" si="11"/>
        <v>0</v>
      </c>
      <c r="O77" s="48"/>
      <c r="P77" s="49">
        <f t="shared" si="12"/>
        <v>0</v>
      </c>
      <c r="Q77" s="13">
        <v>2807</v>
      </c>
      <c r="R77" s="13">
        <v>2807</v>
      </c>
      <c r="S77" s="50">
        <f t="shared" si="13"/>
        <v>0</v>
      </c>
      <c r="T77" s="50">
        <f t="shared" si="14"/>
        <v>0</v>
      </c>
    </row>
    <row r="78" ht="30" spans="1:20">
      <c r="A78" s="42">
        <v>76</v>
      </c>
      <c r="B78" s="43"/>
      <c r="C78" s="43" t="s">
        <v>264</v>
      </c>
      <c r="D78" s="43">
        <v>2.3</v>
      </c>
      <c r="E78" s="43">
        <v>0.48</v>
      </c>
      <c r="F78" s="43">
        <f t="shared" si="10"/>
        <v>2.78</v>
      </c>
      <c r="G78" s="43" t="s">
        <v>175</v>
      </c>
      <c r="H78" s="43" t="s">
        <v>176</v>
      </c>
      <c r="I78" s="43" t="s">
        <v>248</v>
      </c>
      <c r="J78" s="43">
        <v>192</v>
      </c>
      <c r="K78" s="43">
        <v>0.58</v>
      </c>
      <c r="L78" s="45">
        <v>0.29</v>
      </c>
      <c r="M78" s="46"/>
      <c r="N78" s="47">
        <f t="shared" si="11"/>
        <v>0</v>
      </c>
      <c r="O78" s="48"/>
      <c r="P78" s="49">
        <f t="shared" si="12"/>
        <v>0</v>
      </c>
      <c r="Q78" s="13">
        <v>2807</v>
      </c>
      <c r="R78" s="13">
        <v>2807</v>
      </c>
      <c r="S78" s="50">
        <f t="shared" si="13"/>
        <v>0</v>
      </c>
      <c r="T78" s="50">
        <f t="shared" si="14"/>
        <v>0</v>
      </c>
    </row>
    <row r="79" ht="30" spans="1:20">
      <c r="A79" s="42">
        <v>77</v>
      </c>
      <c r="B79" s="43"/>
      <c r="C79" s="43" t="s">
        <v>265</v>
      </c>
      <c r="D79" s="43">
        <v>2.1</v>
      </c>
      <c r="E79" s="43">
        <v>0.48</v>
      </c>
      <c r="F79" s="43">
        <f t="shared" si="10"/>
        <v>2.58</v>
      </c>
      <c r="G79" s="43" t="s">
        <v>175</v>
      </c>
      <c r="H79" s="43" t="s">
        <v>176</v>
      </c>
      <c r="I79" s="43" t="s">
        <v>248</v>
      </c>
      <c r="J79" s="43">
        <v>192</v>
      </c>
      <c r="K79" s="43">
        <v>0.54</v>
      </c>
      <c r="L79" s="45">
        <v>0.27</v>
      </c>
      <c r="M79" s="46"/>
      <c r="N79" s="47">
        <f t="shared" si="11"/>
        <v>0</v>
      </c>
      <c r="O79" s="48"/>
      <c r="P79" s="49">
        <f t="shared" si="12"/>
        <v>0</v>
      </c>
      <c r="Q79" s="13">
        <v>2807</v>
      </c>
      <c r="R79" s="13">
        <v>39363</v>
      </c>
      <c r="S79" s="50">
        <f t="shared" si="13"/>
        <v>0</v>
      </c>
      <c r="T79" s="50">
        <f t="shared" si="14"/>
        <v>0</v>
      </c>
    </row>
    <row r="80" ht="30" spans="1:20">
      <c r="A80" s="42">
        <v>78</v>
      </c>
      <c r="B80" s="43"/>
      <c r="C80" s="43" t="s">
        <v>266</v>
      </c>
      <c r="D80" s="43">
        <v>2.35</v>
      </c>
      <c r="E80" s="43">
        <v>0.48</v>
      </c>
      <c r="F80" s="43">
        <f t="shared" si="10"/>
        <v>2.83</v>
      </c>
      <c r="G80" s="43" t="s">
        <v>175</v>
      </c>
      <c r="H80" s="43" t="s">
        <v>176</v>
      </c>
      <c r="I80" s="43" t="s">
        <v>248</v>
      </c>
      <c r="J80" s="43">
        <v>192</v>
      </c>
      <c r="K80" s="43">
        <v>0.59</v>
      </c>
      <c r="L80" s="45">
        <v>0.3</v>
      </c>
      <c r="M80" s="46"/>
      <c r="N80" s="47">
        <f t="shared" si="11"/>
        <v>0</v>
      </c>
      <c r="O80" s="48"/>
      <c r="P80" s="49">
        <f t="shared" si="12"/>
        <v>0</v>
      </c>
      <c r="Q80" s="13">
        <v>2807</v>
      </c>
      <c r="R80" s="13">
        <v>114346</v>
      </c>
      <c r="S80" s="50">
        <f t="shared" si="13"/>
        <v>0</v>
      </c>
      <c r="T80" s="50">
        <f t="shared" si="14"/>
        <v>0</v>
      </c>
    </row>
    <row r="81" ht="30" spans="1:20">
      <c r="A81" s="42">
        <v>79</v>
      </c>
      <c r="B81" s="43"/>
      <c r="C81" s="43" t="s">
        <v>267</v>
      </c>
      <c r="D81" s="43">
        <v>1.75</v>
      </c>
      <c r="E81" s="43">
        <v>0.48</v>
      </c>
      <c r="F81" s="43">
        <f t="shared" si="10"/>
        <v>2.23</v>
      </c>
      <c r="G81" s="43" t="s">
        <v>175</v>
      </c>
      <c r="H81" s="43" t="s">
        <v>176</v>
      </c>
      <c r="I81" s="43" t="s">
        <v>248</v>
      </c>
      <c r="J81" s="43">
        <v>192</v>
      </c>
      <c r="K81" s="43">
        <v>0.47</v>
      </c>
      <c r="L81" s="45">
        <v>0.23</v>
      </c>
      <c r="M81" s="46"/>
      <c r="N81" s="47">
        <f t="shared" si="11"/>
        <v>0</v>
      </c>
      <c r="O81" s="48"/>
      <c r="P81" s="49">
        <f t="shared" si="12"/>
        <v>0</v>
      </c>
      <c r="Q81" s="13">
        <v>2807</v>
      </c>
      <c r="R81" s="13">
        <v>27849</v>
      </c>
      <c r="S81" s="50">
        <f t="shared" si="13"/>
        <v>0</v>
      </c>
      <c r="T81" s="50">
        <f t="shared" si="14"/>
        <v>0</v>
      </c>
    </row>
    <row r="82" ht="30" spans="1:20">
      <c r="A82" s="42">
        <v>80</v>
      </c>
      <c r="B82" s="43"/>
      <c r="C82" s="43" t="s">
        <v>268</v>
      </c>
      <c r="D82" s="43">
        <v>2.7</v>
      </c>
      <c r="E82" s="43">
        <v>0.48</v>
      </c>
      <c r="F82" s="43">
        <f t="shared" si="10"/>
        <v>3.18</v>
      </c>
      <c r="G82" s="43" t="s">
        <v>175</v>
      </c>
      <c r="H82" s="43" t="s">
        <v>176</v>
      </c>
      <c r="I82" s="43" t="s">
        <v>248</v>
      </c>
      <c r="J82" s="43">
        <v>192</v>
      </c>
      <c r="K82" s="43">
        <v>0.67</v>
      </c>
      <c r="L82" s="45">
        <v>0.33</v>
      </c>
      <c r="M82" s="46"/>
      <c r="N82" s="47">
        <f t="shared" si="11"/>
        <v>0</v>
      </c>
      <c r="O82" s="48"/>
      <c r="P82" s="49">
        <f t="shared" si="12"/>
        <v>0</v>
      </c>
      <c r="Q82" s="13">
        <v>2807</v>
      </c>
      <c r="R82" s="13">
        <v>2807</v>
      </c>
      <c r="S82" s="50">
        <f t="shared" si="13"/>
        <v>0</v>
      </c>
      <c r="T82" s="50">
        <f t="shared" si="14"/>
        <v>0</v>
      </c>
    </row>
    <row r="83" ht="30" spans="1:20">
      <c r="A83" s="42">
        <v>81</v>
      </c>
      <c r="B83" s="43"/>
      <c r="C83" s="43" t="s">
        <v>269</v>
      </c>
      <c r="D83" s="43">
        <v>2.7</v>
      </c>
      <c r="E83" s="43">
        <v>0.48</v>
      </c>
      <c r="F83" s="43">
        <f t="shared" si="10"/>
        <v>3.18</v>
      </c>
      <c r="G83" s="43" t="s">
        <v>175</v>
      </c>
      <c r="H83" s="43" t="s">
        <v>176</v>
      </c>
      <c r="I83" s="43" t="s">
        <v>248</v>
      </c>
      <c r="J83" s="43">
        <v>192</v>
      </c>
      <c r="K83" s="43">
        <v>0.67</v>
      </c>
      <c r="L83" s="45">
        <v>0.33</v>
      </c>
      <c r="M83" s="46"/>
      <c r="N83" s="47">
        <f t="shared" si="11"/>
        <v>0</v>
      </c>
      <c r="O83" s="48"/>
      <c r="P83" s="49">
        <f t="shared" si="12"/>
        <v>0</v>
      </c>
      <c r="Q83" s="13">
        <v>2807</v>
      </c>
      <c r="R83" s="13">
        <v>2807</v>
      </c>
      <c r="S83" s="50">
        <f t="shared" si="13"/>
        <v>0</v>
      </c>
      <c r="T83" s="50">
        <f t="shared" si="14"/>
        <v>0</v>
      </c>
    </row>
    <row r="84" ht="30" spans="1:20">
      <c r="A84" s="42">
        <v>82</v>
      </c>
      <c r="B84" s="43"/>
      <c r="C84" s="43" t="s">
        <v>270</v>
      </c>
      <c r="D84" s="43">
        <v>3.9</v>
      </c>
      <c r="E84" s="43">
        <v>0.48</v>
      </c>
      <c r="F84" s="43">
        <f t="shared" si="10"/>
        <v>4.38</v>
      </c>
      <c r="G84" s="43" t="s">
        <v>175</v>
      </c>
      <c r="H84" s="43" t="s">
        <v>176</v>
      </c>
      <c r="I84" s="43" t="s">
        <v>248</v>
      </c>
      <c r="J84" s="43">
        <v>144</v>
      </c>
      <c r="K84" s="43">
        <v>0.92</v>
      </c>
      <c r="L84" s="45">
        <v>0.46</v>
      </c>
      <c r="M84" s="46"/>
      <c r="N84" s="47">
        <f t="shared" si="11"/>
        <v>0</v>
      </c>
      <c r="O84" s="48"/>
      <c r="P84" s="49">
        <f t="shared" si="12"/>
        <v>0</v>
      </c>
      <c r="Q84" s="13">
        <v>37132</v>
      </c>
      <c r="R84" s="13">
        <v>10030</v>
      </c>
      <c r="S84" s="50">
        <f t="shared" si="13"/>
        <v>0</v>
      </c>
      <c r="T84" s="50">
        <f t="shared" si="14"/>
        <v>0</v>
      </c>
    </row>
    <row r="85" ht="30" spans="1:20">
      <c r="A85" s="42">
        <v>83</v>
      </c>
      <c r="B85" s="43"/>
      <c r="C85" s="43" t="s">
        <v>271</v>
      </c>
      <c r="D85" s="43">
        <v>3.3</v>
      </c>
      <c r="E85" s="43">
        <v>0.48</v>
      </c>
      <c r="F85" s="43">
        <f t="shared" si="10"/>
        <v>3.78</v>
      </c>
      <c r="G85" s="43" t="s">
        <v>175</v>
      </c>
      <c r="H85" s="43" t="s">
        <v>176</v>
      </c>
      <c r="I85" s="43" t="s">
        <v>248</v>
      </c>
      <c r="J85" s="43">
        <v>144</v>
      </c>
      <c r="K85" s="43">
        <v>0.79</v>
      </c>
      <c r="L85" s="45">
        <v>0.4</v>
      </c>
      <c r="M85" s="46"/>
      <c r="N85" s="47">
        <f t="shared" si="11"/>
        <v>0</v>
      </c>
      <c r="O85" s="48"/>
      <c r="P85" s="49">
        <f t="shared" si="12"/>
        <v>0</v>
      </c>
      <c r="Q85" s="13">
        <v>22459</v>
      </c>
      <c r="R85" s="13">
        <v>2807</v>
      </c>
      <c r="S85" s="50">
        <f t="shared" si="13"/>
        <v>0</v>
      </c>
      <c r="T85" s="50">
        <f t="shared" si="14"/>
        <v>0</v>
      </c>
    </row>
    <row r="86" ht="30" spans="1:20">
      <c r="A86" s="42">
        <v>84</v>
      </c>
      <c r="B86" s="43"/>
      <c r="C86" s="43" t="s">
        <v>272</v>
      </c>
      <c r="D86" s="43">
        <v>3.95</v>
      </c>
      <c r="E86" s="43">
        <v>0.48</v>
      </c>
      <c r="F86" s="43">
        <f t="shared" si="10"/>
        <v>4.43</v>
      </c>
      <c r="G86" s="43" t="s">
        <v>175</v>
      </c>
      <c r="H86" s="43" t="s">
        <v>176</v>
      </c>
      <c r="I86" s="43" t="s">
        <v>248</v>
      </c>
      <c r="J86" s="43">
        <v>144</v>
      </c>
      <c r="K86" s="43">
        <v>0.93</v>
      </c>
      <c r="L86" s="45">
        <v>0.47</v>
      </c>
      <c r="M86" s="46"/>
      <c r="N86" s="47">
        <f t="shared" si="11"/>
        <v>0</v>
      </c>
      <c r="O86" s="48"/>
      <c r="P86" s="49">
        <f t="shared" si="12"/>
        <v>0</v>
      </c>
      <c r="Q86" s="13">
        <v>149427</v>
      </c>
      <c r="R86" s="13">
        <v>65341</v>
      </c>
      <c r="S86" s="50">
        <f t="shared" si="13"/>
        <v>0</v>
      </c>
      <c r="T86" s="50">
        <f t="shared" si="14"/>
        <v>0</v>
      </c>
    </row>
    <row r="87" ht="30" spans="1:20">
      <c r="A87" s="42">
        <v>85</v>
      </c>
      <c r="B87" s="43"/>
      <c r="C87" s="43" t="s">
        <v>273</v>
      </c>
      <c r="D87" s="43">
        <v>3.95</v>
      </c>
      <c r="E87" s="43">
        <v>0.48</v>
      </c>
      <c r="F87" s="43">
        <f t="shared" si="10"/>
        <v>4.43</v>
      </c>
      <c r="G87" s="43" t="s">
        <v>175</v>
      </c>
      <c r="H87" s="43" t="s">
        <v>176</v>
      </c>
      <c r="I87" s="43" t="s">
        <v>248</v>
      </c>
      <c r="J87" s="43">
        <v>144</v>
      </c>
      <c r="K87" s="43">
        <v>0.93</v>
      </c>
      <c r="L87" s="45">
        <v>0.47</v>
      </c>
      <c r="M87" s="46"/>
      <c r="N87" s="47">
        <f t="shared" si="11"/>
        <v>0</v>
      </c>
      <c r="O87" s="48"/>
      <c r="P87" s="49">
        <f t="shared" si="12"/>
        <v>0</v>
      </c>
      <c r="Q87" s="13">
        <v>11362</v>
      </c>
      <c r="R87" s="13">
        <v>70280</v>
      </c>
      <c r="S87" s="50">
        <f t="shared" si="13"/>
        <v>0</v>
      </c>
      <c r="T87" s="50">
        <f t="shared" si="14"/>
        <v>0</v>
      </c>
    </row>
    <row r="88" ht="30" spans="1:20">
      <c r="A88" s="42">
        <v>86</v>
      </c>
      <c r="B88" s="43"/>
      <c r="C88" s="43" t="s">
        <v>274</v>
      </c>
      <c r="D88" s="43">
        <v>3.95</v>
      </c>
      <c r="E88" s="43">
        <v>0.48</v>
      </c>
      <c r="F88" s="43">
        <f t="shared" si="10"/>
        <v>4.43</v>
      </c>
      <c r="G88" s="43" t="s">
        <v>175</v>
      </c>
      <c r="H88" s="43" t="s">
        <v>176</v>
      </c>
      <c r="I88" s="43" t="s">
        <v>248</v>
      </c>
      <c r="J88" s="43">
        <v>144</v>
      </c>
      <c r="K88" s="43">
        <v>0.93</v>
      </c>
      <c r="L88" s="45">
        <v>0.47</v>
      </c>
      <c r="M88" s="46"/>
      <c r="N88" s="47">
        <f t="shared" si="11"/>
        <v>0</v>
      </c>
      <c r="O88" s="48"/>
      <c r="P88" s="49">
        <f t="shared" si="12"/>
        <v>0</v>
      </c>
      <c r="Q88" s="13">
        <v>2807</v>
      </c>
      <c r="R88" s="13">
        <v>2807</v>
      </c>
      <c r="S88" s="50">
        <f t="shared" si="13"/>
        <v>0</v>
      </c>
      <c r="T88" s="50">
        <f t="shared" si="14"/>
        <v>0</v>
      </c>
    </row>
    <row r="89" ht="30" spans="1:20">
      <c r="A89" s="42">
        <v>87</v>
      </c>
      <c r="B89" s="43"/>
      <c r="C89" s="43" t="s">
        <v>275</v>
      </c>
      <c r="D89" s="43">
        <v>3.95</v>
      </c>
      <c r="E89" s="43">
        <v>0.48</v>
      </c>
      <c r="F89" s="43">
        <f t="shared" si="10"/>
        <v>4.43</v>
      </c>
      <c r="G89" s="43" t="s">
        <v>175</v>
      </c>
      <c r="H89" s="43" t="s">
        <v>176</v>
      </c>
      <c r="I89" s="43" t="s">
        <v>248</v>
      </c>
      <c r="J89" s="43">
        <v>144</v>
      </c>
      <c r="K89" s="43">
        <v>0.93</v>
      </c>
      <c r="L89" s="45">
        <v>0.47</v>
      </c>
      <c r="M89" s="46"/>
      <c r="N89" s="47">
        <f t="shared" si="11"/>
        <v>0</v>
      </c>
      <c r="O89" s="48"/>
      <c r="P89" s="49">
        <f t="shared" si="12"/>
        <v>0</v>
      </c>
      <c r="Q89" s="13">
        <v>2807</v>
      </c>
      <c r="R89" s="13">
        <v>2807</v>
      </c>
      <c r="S89" s="50">
        <f t="shared" si="13"/>
        <v>0</v>
      </c>
      <c r="T89" s="50">
        <f t="shared" si="14"/>
        <v>0</v>
      </c>
    </row>
    <row r="90" ht="30" spans="1:20">
      <c r="A90" s="42">
        <v>88</v>
      </c>
      <c r="B90" s="43"/>
      <c r="C90" s="43" t="s">
        <v>276</v>
      </c>
      <c r="D90" s="43">
        <v>3.75</v>
      </c>
      <c r="E90" s="43">
        <v>0.48</v>
      </c>
      <c r="F90" s="43">
        <f t="shared" si="10"/>
        <v>4.23</v>
      </c>
      <c r="G90" s="43" t="s">
        <v>175</v>
      </c>
      <c r="H90" s="43" t="s">
        <v>176</v>
      </c>
      <c r="I90" s="43" t="s">
        <v>248</v>
      </c>
      <c r="J90" s="43">
        <v>144</v>
      </c>
      <c r="K90" s="43">
        <v>0.89</v>
      </c>
      <c r="L90" s="45">
        <v>0.44</v>
      </c>
      <c r="M90" s="46"/>
      <c r="N90" s="47">
        <f t="shared" si="11"/>
        <v>0</v>
      </c>
      <c r="O90" s="48"/>
      <c r="P90" s="49">
        <f t="shared" si="12"/>
        <v>0</v>
      </c>
      <c r="Q90" s="13">
        <v>2807</v>
      </c>
      <c r="R90" s="13">
        <v>2807</v>
      </c>
      <c r="S90" s="50">
        <f t="shared" si="13"/>
        <v>0</v>
      </c>
      <c r="T90" s="50">
        <f t="shared" si="14"/>
        <v>0</v>
      </c>
    </row>
    <row r="91" ht="30" spans="1:20">
      <c r="A91" s="42">
        <v>89</v>
      </c>
      <c r="B91" s="43"/>
      <c r="C91" s="43" t="s">
        <v>277</v>
      </c>
      <c r="D91" s="43">
        <v>3.7</v>
      </c>
      <c r="E91" s="43">
        <v>0.48</v>
      </c>
      <c r="F91" s="43">
        <f t="shared" si="10"/>
        <v>4.18</v>
      </c>
      <c r="G91" s="43" t="s">
        <v>175</v>
      </c>
      <c r="H91" s="43" t="s">
        <v>176</v>
      </c>
      <c r="I91" s="43" t="s">
        <v>248</v>
      </c>
      <c r="J91" s="43">
        <v>144</v>
      </c>
      <c r="K91" s="43">
        <v>0.88</v>
      </c>
      <c r="L91" s="45">
        <v>0.44</v>
      </c>
      <c r="M91" s="46"/>
      <c r="N91" s="47">
        <f t="shared" si="11"/>
        <v>0</v>
      </c>
      <c r="O91" s="48"/>
      <c r="P91" s="49">
        <f t="shared" si="12"/>
        <v>0</v>
      </c>
      <c r="Q91" s="13">
        <v>2807</v>
      </c>
      <c r="R91" s="13">
        <v>2807</v>
      </c>
      <c r="S91" s="50">
        <f t="shared" si="13"/>
        <v>0</v>
      </c>
      <c r="T91" s="50">
        <f t="shared" si="14"/>
        <v>0</v>
      </c>
    </row>
    <row r="92" ht="30" spans="1:20">
      <c r="A92" s="42">
        <v>90</v>
      </c>
      <c r="B92" s="43"/>
      <c r="C92" s="43" t="s">
        <v>278</v>
      </c>
      <c r="D92" s="43">
        <v>4.65</v>
      </c>
      <c r="E92" s="43">
        <v>0.48</v>
      </c>
      <c r="F92" s="43">
        <f t="shared" si="10"/>
        <v>5.13</v>
      </c>
      <c r="G92" s="43" t="s">
        <v>175</v>
      </c>
      <c r="H92" s="43" t="s">
        <v>176</v>
      </c>
      <c r="I92" s="43" t="s">
        <v>248</v>
      </c>
      <c r="J92" s="43">
        <v>144</v>
      </c>
      <c r="K92" s="43">
        <v>1.08</v>
      </c>
      <c r="L92" s="45">
        <v>0.54</v>
      </c>
      <c r="M92" s="46"/>
      <c r="N92" s="47">
        <f t="shared" si="11"/>
        <v>0</v>
      </c>
      <c r="O92" s="48"/>
      <c r="P92" s="49">
        <f t="shared" si="12"/>
        <v>0</v>
      </c>
      <c r="Q92" s="13">
        <v>2807</v>
      </c>
      <c r="R92" s="13">
        <v>2807</v>
      </c>
      <c r="S92" s="50">
        <f t="shared" si="13"/>
        <v>0</v>
      </c>
      <c r="T92" s="50">
        <f t="shared" si="14"/>
        <v>0</v>
      </c>
    </row>
    <row r="93" ht="30" spans="1:20">
      <c r="A93" s="42">
        <v>91</v>
      </c>
      <c r="B93" s="43"/>
      <c r="C93" s="43" t="s">
        <v>279</v>
      </c>
      <c r="D93" s="43">
        <v>4.8</v>
      </c>
      <c r="E93" s="43">
        <v>0.48</v>
      </c>
      <c r="F93" s="43">
        <f t="shared" si="10"/>
        <v>5.28</v>
      </c>
      <c r="G93" s="43" t="s">
        <v>175</v>
      </c>
      <c r="H93" s="43" t="s">
        <v>176</v>
      </c>
      <c r="I93" s="43" t="s">
        <v>248</v>
      </c>
      <c r="J93" s="43">
        <v>144</v>
      </c>
      <c r="K93" s="43">
        <v>1.11</v>
      </c>
      <c r="L93" s="45">
        <v>0.55</v>
      </c>
      <c r="M93" s="46"/>
      <c r="N93" s="47">
        <f t="shared" si="11"/>
        <v>0</v>
      </c>
      <c r="O93" s="48"/>
      <c r="P93" s="49">
        <f t="shared" si="12"/>
        <v>0</v>
      </c>
      <c r="Q93" s="13">
        <v>2807</v>
      </c>
      <c r="R93" s="13">
        <v>2807</v>
      </c>
      <c r="S93" s="50">
        <f t="shared" si="13"/>
        <v>0</v>
      </c>
      <c r="T93" s="50">
        <f t="shared" si="14"/>
        <v>0</v>
      </c>
    </row>
    <row r="94" ht="30" spans="1:20">
      <c r="A94" s="42">
        <v>92</v>
      </c>
      <c r="B94" s="43"/>
      <c r="C94" s="43" t="s">
        <v>280</v>
      </c>
      <c r="D94" s="43">
        <v>3.45</v>
      </c>
      <c r="E94" s="43">
        <v>0.48</v>
      </c>
      <c r="F94" s="43">
        <f t="shared" si="10"/>
        <v>3.93</v>
      </c>
      <c r="G94" s="43" t="s">
        <v>175</v>
      </c>
      <c r="H94" s="43" t="s">
        <v>176</v>
      </c>
      <c r="I94" s="43" t="s">
        <v>248</v>
      </c>
      <c r="J94" s="43">
        <v>192</v>
      </c>
      <c r="K94" s="43">
        <v>0.83</v>
      </c>
      <c r="L94" s="45">
        <v>0.41</v>
      </c>
      <c r="M94" s="46"/>
      <c r="N94" s="47">
        <f t="shared" si="11"/>
        <v>0</v>
      </c>
      <c r="O94" s="48"/>
      <c r="P94" s="49">
        <f t="shared" si="12"/>
        <v>0</v>
      </c>
      <c r="Q94" s="13">
        <v>2807</v>
      </c>
      <c r="R94" s="13">
        <v>2807</v>
      </c>
      <c r="S94" s="50">
        <f t="shared" si="13"/>
        <v>0</v>
      </c>
      <c r="T94" s="50">
        <f t="shared" si="14"/>
        <v>0</v>
      </c>
    </row>
    <row r="95" ht="30" spans="1:20">
      <c r="A95" s="42">
        <v>93</v>
      </c>
      <c r="B95" s="43"/>
      <c r="C95" s="43" t="s">
        <v>281</v>
      </c>
      <c r="D95" s="43">
        <v>3.45</v>
      </c>
      <c r="E95" s="43">
        <v>0.48</v>
      </c>
      <c r="F95" s="43">
        <f t="shared" si="10"/>
        <v>3.93</v>
      </c>
      <c r="G95" s="43" t="s">
        <v>175</v>
      </c>
      <c r="H95" s="43" t="s">
        <v>176</v>
      </c>
      <c r="I95" s="43" t="s">
        <v>248</v>
      </c>
      <c r="J95" s="43">
        <v>192</v>
      </c>
      <c r="K95" s="43">
        <v>0.83</v>
      </c>
      <c r="L95" s="45">
        <v>0.41</v>
      </c>
      <c r="M95" s="46"/>
      <c r="N95" s="47">
        <f t="shared" si="11"/>
        <v>0</v>
      </c>
      <c r="O95" s="48"/>
      <c r="P95" s="49">
        <f t="shared" si="12"/>
        <v>0</v>
      </c>
      <c r="Q95" s="13">
        <v>2807</v>
      </c>
      <c r="R95" s="13">
        <v>2807</v>
      </c>
      <c r="S95" s="50">
        <f t="shared" si="13"/>
        <v>0</v>
      </c>
      <c r="T95" s="50">
        <f t="shared" si="14"/>
        <v>0</v>
      </c>
    </row>
    <row r="96" ht="30" spans="1:20">
      <c r="A96" s="42">
        <v>94</v>
      </c>
      <c r="B96" s="43"/>
      <c r="C96" s="43" t="s">
        <v>282</v>
      </c>
      <c r="D96" s="43">
        <v>2.4</v>
      </c>
      <c r="E96" s="43">
        <v>0.48</v>
      </c>
      <c r="F96" s="43">
        <f t="shared" si="10"/>
        <v>2.88</v>
      </c>
      <c r="G96" s="43" t="s">
        <v>175</v>
      </c>
      <c r="H96" s="43" t="s">
        <v>176</v>
      </c>
      <c r="I96" s="43" t="s">
        <v>248</v>
      </c>
      <c r="J96" s="43">
        <v>192</v>
      </c>
      <c r="K96" s="43">
        <v>0.6</v>
      </c>
      <c r="L96" s="45">
        <v>0.3</v>
      </c>
      <c r="M96" s="46"/>
      <c r="N96" s="47">
        <f t="shared" si="11"/>
        <v>0</v>
      </c>
      <c r="O96" s="48"/>
      <c r="P96" s="49">
        <f t="shared" si="12"/>
        <v>0</v>
      </c>
      <c r="Q96" s="13">
        <v>2807</v>
      </c>
      <c r="R96" s="13">
        <v>2807</v>
      </c>
      <c r="S96" s="50">
        <f t="shared" si="13"/>
        <v>0</v>
      </c>
      <c r="T96" s="50">
        <f t="shared" si="14"/>
        <v>0</v>
      </c>
    </row>
    <row r="97" ht="30" spans="1:20">
      <c r="A97" s="42">
        <v>95</v>
      </c>
      <c r="B97" s="43"/>
      <c r="C97" s="43" t="s">
        <v>283</v>
      </c>
      <c r="D97" s="43">
        <v>2.35</v>
      </c>
      <c r="E97" s="43">
        <v>0.48</v>
      </c>
      <c r="F97" s="43">
        <f t="shared" si="10"/>
        <v>2.83</v>
      </c>
      <c r="G97" s="43" t="s">
        <v>175</v>
      </c>
      <c r="H97" s="43" t="s">
        <v>176</v>
      </c>
      <c r="I97" s="43" t="s">
        <v>248</v>
      </c>
      <c r="J97" s="43">
        <v>192</v>
      </c>
      <c r="K97" s="43">
        <v>0.59</v>
      </c>
      <c r="L97" s="45">
        <v>0.3</v>
      </c>
      <c r="M97" s="46"/>
      <c r="N97" s="47">
        <f t="shared" si="11"/>
        <v>0</v>
      </c>
      <c r="O97" s="48"/>
      <c r="P97" s="49">
        <f t="shared" si="12"/>
        <v>0</v>
      </c>
      <c r="Q97" s="13">
        <v>2807</v>
      </c>
      <c r="R97" s="13">
        <v>2807</v>
      </c>
      <c r="S97" s="50">
        <f t="shared" si="13"/>
        <v>0</v>
      </c>
      <c r="T97" s="50">
        <f t="shared" si="14"/>
        <v>0</v>
      </c>
    </row>
    <row r="98" ht="30" spans="1:20">
      <c r="A98" s="42">
        <v>96</v>
      </c>
      <c r="B98" s="43"/>
      <c r="C98" s="43" t="s">
        <v>284</v>
      </c>
      <c r="D98" s="43">
        <v>2.4</v>
      </c>
      <c r="E98" s="43">
        <v>0.48</v>
      </c>
      <c r="F98" s="43">
        <f t="shared" si="10"/>
        <v>2.88</v>
      </c>
      <c r="G98" s="43" t="s">
        <v>175</v>
      </c>
      <c r="H98" s="43" t="s">
        <v>176</v>
      </c>
      <c r="I98" s="43" t="s">
        <v>248</v>
      </c>
      <c r="J98" s="43">
        <v>192</v>
      </c>
      <c r="K98" s="43">
        <v>0.6</v>
      </c>
      <c r="L98" s="45">
        <v>0.3</v>
      </c>
      <c r="M98" s="46"/>
      <c r="N98" s="47">
        <f t="shared" si="11"/>
        <v>0</v>
      </c>
      <c r="O98" s="48"/>
      <c r="P98" s="49">
        <f t="shared" si="12"/>
        <v>0</v>
      </c>
      <c r="Q98" s="13">
        <v>2807</v>
      </c>
      <c r="R98" s="13">
        <v>2807</v>
      </c>
      <c r="S98" s="50">
        <f t="shared" si="13"/>
        <v>0</v>
      </c>
      <c r="T98" s="50">
        <f t="shared" si="14"/>
        <v>0</v>
      </c>
    </row>
    <row r="99" ht="30" spans="1:20">
      <c r="A99" s="42">
        <v>97</v>
      </c>
      <c r="B99" s="43"/>
      <c r="C99" s="43" t="s">
        <v>285</v>
      </c>
      <c r="D99" s="43">
        <v>3.45</v>
      </c>
      <c r="E99" s="43">
        <v>0.48</v>
      </c>
      <c r="F99" s="43">
        <f t="shared" si="10"/>
        <v>3.93</v>
      </c>
      <c r="G99" s="43" t="s">
        <v>175</v>
      </c>
      <c r="H99" s="43" t="s">
        <v>176</v>
      </c>
      <c r="I99" s="43" t="s">
        <v>248</v>
      </c>
      <c r="J99" s="43">
        <v>192</v>
      </c>
      <c r="K99" s="43">
        <v>0.83</v>
      </c>
      <c r="L99" s="45">
        <v>0.41</v>
      </c>
      <c r="M99" s="46"/>
      <c r="N99" s="47">
        <f t="shared" si="11"/>
        <v>0</v>
      </c>
      <c r="O99" s="48"/>
      <c r="P99" s="49">
        <f t="shared" si="12"/>
        <v>0</v>
      </c>
      <c r="Q99" s="13">
        <v>2807</v>
      </c>
      <c r="R99" s="13">
        <v>2807</v>
      </c>
      <c r="S99" s="50">
        <f t="shared" si="13"/>
        <v>0</v>
      </c>
      <c r="T99" s="50">
        <f t="shared" si="14"/>
        <v>0</v>
      </c>
    </row>
    <row r="100" ht="30" spans="1:20">
      <c r="A100" s="42">
        <v>98</v>
      </c>
      <c r="B100" s="43"/>
      <c r="C100" s="43" t="s">
        <v>286</v>
      </c>
      <c r="D100" s="43">
        <v>2.3</v>
      </c>
      <c r="E100" s="43">
        <v>0.48</v>
      </c>
      <c r="F100" s="43">
        <f t="shared" si="10"/>
        <v>2.78</v>
      </c>
      <c r="G100" s="43" t="s">
        <v>175</v>
      </c>
      <c r="H100" s="43" t="s">
        <v>176</v>
      </c>
      <c r="I100" s="43" t="s">
        <v>248</v>
      </c>
      <c r="J100" s="43">
        <v>192</v>
      </c>
      <c r="K100" s="43">
        <v>0.58</v>
      </c>
      <c r="L100" s="45">
        <v>0.29</v>
      </c>
      <c r="M100" s="46"/>
      <c r="N100" s="47">
        <f t="shared" ref="N100:N136" si="15">IF(ROUND(M100,2)&gt;K100,"",ROUND(M100,2))</f>
        <v>0</v>
      </c>
      <c r="O100" s="48"/>
      <c r="P100" s="49">
        <f t="shared" ref="P100:P136" si="16">IF(ROUND(O100,2)&gt;L100,"",ROUND(O100,2))</f>
        <v>0</v>
      </c>
      <c r="Q100" s="13">
        <v>2807</v>
      </c>
      <c r="R100" s="13">
        <v>2807</v>
      </c>
      <c r="S100" s="50">
        <f t="shared" ref="S100:S136" si="17">N100*Q100</f>
        <v>0</v>
      </c>
      <c r="T100" s="50">
        <f t="shared" ref="T100:T136" si="18">P100*R100</f>
        <v>0</v>
      </c>
    </row>
    <row r="101" ht="30" spans="1:20">
      <c r="A101" s="42">
        <v>99</v>
      </c>
      <c r="B101" s="43"/>
      <c r="C101" s="43" t="s">
        <v>287</v>
      </c>
      <c r="D101" s="43">
        <v>2.3</v>
      </c>
      <c r="E101" s="43">
        <v>0.48</v>
      </c>
      <c r="F101" s="43">
        <f t="shared" si="10"/>
        <v>2.78</v>
      </c>
      <c r="G101" s="43" t="s">
        <v>175</v>
      </c>
      <c r="H101" s="43" t="s">
        <v>176</v>
      </c>
      <c r="I101" s="43" t="s">
        <v>248</v>
      </c>
      <c r="J101" s="43">
        <v>192</v>
      </c>
      <c r="K101" s="43">
        <v>0.58</v>
      </c>
      <c r="L101" s="45">
        <v>0.29</v>
      </c>
      <c r="M101" s="46"/>
      <c r="N101" s="47">
        <f t="shared" si="15"/>
        <v>0</v>
      </c>
      <c r="O101" s="48"/>
      <c r="P101" s="49">
        <f t="shared" si="16"/>
        <v>0</v>
      </c>
      <c r="Q101" s="13">
        <v>2807</v>
      </c>
      <c r="R101" s="13">
        <v>2807</v>
      </c>
      <c r="S101" s="50">
        <f t="shared" si="17"/>
        <v>0</v>
      </c>
      <c r="T101" s="50">
        <f t="shared" si="18"/>
        <v>0</v>
      </c>
    </row>
    <row r="102" ht="30" spans="1:20">
      <c r="A102" s="42">
        <v>100</v>
      </c>
      <c r="B102" s="43"/>
      <c r="C102" s="43" t="s">
        <v>288</v>
      </c>
      <c r="D102" s="43">
        <v>2</v>
      </c>
      <c r="E102" s="43">
        <v>0.48</v>
      </c>
      <c r="F102" s="43">
        <f t="shared" si="10"/>
        <v>2.48</v>
      </c>
      <c r="G102" s="43" t="s">
        <v>175</v>
      </c>
      <c r="H102" s="43" t="s">
        <v>176</v>
      </c>
      <c r="I102" s="43" t="s">
        <v>248</v>
      </c>
      <c r="J102" s="43">
        <v>192</v>
      </c>
      <c r="K102" s="43">
        <v>0.52</v>
      </c>
      <c r="L102" s="45">
        <v>0.26</v>
      </c>
      <c r="M102" s="46"/>
      <c r="N102" s="47">
        <f t="shared" si="15"/>
        <v>0</v>
      </c>
      <c r="O102" s="48"/>
      <c r="P102" s="49">
        <f t="shared" si="16"/>
        <v>0</v>
      </c>
      <c r="Q102" s="13">
        <v>2807</v>
      </c>
      <c r="R102" s="13">
        <v>2807</v>
      </c>
      <c r="S102" s="50">
        <f t="shared" si="17"/>
        <v>0</v>
      </c>
      <c r="T102" s="50">
        <f t="shared" si="18"/>
        <v>0</v>
      </c>
    </row>
    <row r="103" ht="30" spans="1:20">
      <c r="A103" s="42">
        <v>101</v>
      </c>
      <c r="B103" s="43"/>
      <c r="C103" s="43" t="s">
        <v>289</v>
      </c>
      <c r="D103" s="43">
        <v>3.31</v>
      </c>
      <c r="E103" s="43">
        <v>0.48</v>
      </c>
      <c r="F103" s="43">
        <f t="shared" si="10"/>
        <v>3.79</v>
      </c>
      <c r="G103" s="43" t="s">
        <v>175</v>
      </c>
      <c r="H103" s="43" t="s">
        <v>176</v>
      </c>
      <c r="I103" s="43" t="s">
        <v>248</v>
      </c>
      <c r="J103" s="43">
        <v>192</v>
      </c>
      <c r="K103" s="43">
        <v>0.8</v>
      </c>
      <c r="L103" s="45">
        <v>0.4</v>
      </c>
      <c r="M103" s="46"/>
      <c r="N103" s="47">
        <f t="shared" si="15"/>
        <v>0</v>
      </c>
      <c r="O103" s="48"/>
      <c r="P103" s="49">
        <f t="shared" si="16"/>
        <v>0</v>
      </c>
      <c r="Q103" s="13">
        <v>2807</v>
      </c>
      <c r="R103" s="13">
        <v>2807</v>
      </c>
      <c r="S103" s="50">
        <f t="shared" si="17"/>
        <v>0</v>
      </c>
      <c r="T103" s="50">
        <f t="shared" si="18"/>
        <v>0</v>
      </c>
    </row>
    <row r="104" ht="30" spans="1:20">
      <c r="A104" s="42">
        <v>102</v>
      </c>
      <c r="B104" s="43"/>
      <c r="C104" s="43" t="s">
        <v>290</v>
      </c>
      <c r="D104" s="43">
        <v>2.9</v>
      </c>
      <c r="E104" s="43">
        <v>0.48</v>
      </c>
      <c r="F104" s="43">
        <f t="shared" si="10"/>
        <v>3.38</v>
      </c>
      <c r="G104" s="43" t="s">
        <v>175</v>
      </c>
      <c r="H104" s="43" t="s">
        <v>176</v>
      </c>
      <c r="I104" s="43" t="s">
        <v>248</v>
      </c>
      <c r="J104" s="43">
        <v>192</v>
      </c>
      <c r="K104" s="43">
        <v>0.71</v>
      </c>
      <c r="L104" s="45">
        <v>0.35</v>
      </c>
      <c r="M104" s="46"/>
      <c r="N104" s="47">
        <f t="shared" si="15"/>
        <v>0</v>
      </c>
      <c r="O104" s="48"/>
      <c r="P104" s="49">
        <f t="shared" si="16"/>
        <v>0</v>
      </c>
      <c r="Q104" s="13">
        <v>2807</v>
      </c>
      <c r="R104" s="13">
        <v>2807</v>
      </c>
      <c r="S104" s="50">
        <f t="shared" si="17"/>
        <v>0</v>
      </c>
      <c r="T104" s="50">
        <f t="shared" si="18"/>
        <v>0</v>
      </c>
    </row>
    <row r="105" ht="30" spans="1:20">
      <c r="A105" s="42">
        <v>103</v>
      </c>
      <c r="B105" s="43"/>
      <c r="C105" s="43" t="s">
        <v>291</v>
      </c>
      <c r="D105" s="43">
        <v>2.93</v>
      </c>
      <c r="E105" s="43">
        <v>0.48</v>
      </c>
      <c r="F105" s="43">
        <f t="shared" si="10"/>
        <v>3.41</v>
      </c>
      <c r="G105" s="43" t="s">
        <v>175</v>
      </c>
      <c r="H105" s="43" t="s">
        <v>176</v>
      </c>
      <c r="I105" s="43" t="s">
        <v>248</v>
      </c>
      <c r="J105" s="43">
        <v>192</v>
      </c>
      <c r="K105" s="43">
        <v>0.72</v>
      </c>
      <c r="L105" s="45">
        <v>0.36</v>
      </c>
      <c r="M105" s="46"/>
      <c r="N105" s="47">
        <f t="shared" si="15"/>
        <v>0</v>
      </c>
      <c r="O105" s="48"/>
      <c r="P105" s="49">
        <f t="shared" si="16"/>
        <v>0</v>
      </c>
      <c r="Q105" s="13">
        <v>2807</v>
      </c>
      <c r="R105" s="13">
        <v>2807</v>
      </c>
      <c r="S105" s="50">
        <f t="shared" si="17"/>
        <v>0</v>
      </c>
      <c r="T105" s="50">
        <f t="shared" si="18"/>
        <v>0</v>
      </c>
    </row>
    <row r="106" ht="30" spans="1:20">
      <c r="A106" s="42">
        <v>104</v>
      </c>
      <c r="B106" s="43"/>
      <c r="C106" s="43" t="s">
        <v>292</v>
      </c>
      <c r="D106" s="43">
        <v>3.79</v>
      </c>
      <c r="E106" s="43">
        <v>0.48</v>
      </c>
      <c r="F106" s="43">
        <f t="shared" si="10"/>
        <v>4.27</v>
      </c>
      <c r="G106" s="43" t="s">
        <v>175</v>
      </c>
      <c r="H106" s="43" t="s">
        <v>176</v>
      </c>
      <c r="I106" s="43" t="s">
        <v>248</v>
      </c>
      <c r="J106" s="43">
        <v>192</v>
      </c>
      <c r="K106" s="43">
        <v>0.9</v>
      </c>
      <c r="L106" s="45">
        <v>0.45</v>
      </c>
      <c r="M106" s="46"/>
      <c r="N106" s="47">
        <f t="shared" si="15"/>
        <v>0</v>
      </c>
      <c r="O106" s="48"/>
      <c r="P106" s="49">
        <f t="shared" si="16"/>
        <v>0</v>
      </c>
      <c r="Q106" s="13">
        <v>2807</v>
      </c>
      <c r="R106" s="13">
        <v>2807</v>
      </c>
      <c r="S106" s="50">
        <f t="shared" si="17"/>
        <v>0</v>
      </c>
      <c r="T106" s="50">
        <f t="shared" si="18"/>
        <v>0</v>
      </c>
    </row>
    <row r="107" ht="30" spans="1:20">
      <c r="A107" s="42">
        <v>105</v>
      </c>
      <c r="B107" s="43"/>
      <c r="C107" s="43" t="s">
        <v>293</v>
      </c>
      <c r="D107" s="43">
        <v>3.81</v>
      </c>
      <c r="E107" s="43">
        <v>0.5</v>
      </c>
      <c r="F107" s="43">
        <f t="shared" si="10"/>
        <v>4.31</v>
      </c>
      <c r="G107" s="43" t="s">
        <v>175</v>
      </c>
      <c r="H107" s="43" t="s">
        <v>176</v>
      </c>
      <c r="I107" s="43" t="s">
        <v>248</v>
      </c>
      <c r="J107" s="43">
        <v>192</v>
      </c>
      <c r="K107" s="43">
        <v>0.91</v>
      </c>
      <c r="L107" s="45">
        <v>0.45</v>
      </c>
      <c r="M107" s="46"/>
      <c r="N107" s="47">
        <f t="shared" si="15"/>
        <v>0</v>
      </c>
      <c r="O107" s="48"/>
      <c r="P107" s="49">
        <f t="shared" si="16"/>
        <v>0</v>
      </c>
      <c r="Q107" s="13">
        <v>2807</v>
      </c>
      <c r="R107" s="13">
        <v>2807</v>
      </c>
      <c r="S107" s="50">
        <f t="shared" si="17"/>
        <v>0</v>
      </c>
      <c r="T107" s="50">
        <f t="shared" si="18"/>
        <v>0</v>
      </c>
    </row>
    <row r="108" ht="30" spans="1:20">
      <c r="A108" s="42">
        <v>106</v>
      </c>
      <c r="B108" s="43"/>
      <c r="C108" s="43" t="s">
        <v>294</v>
      </c>
      <c r="D108" s="43">
        <v>3</v>
      </c>
      <c r="E108" s="43">
        <v>0.5</v>
      </c>
      <c r="F108" s="43">
        <f t="shared" si="10"/>
        <v>3.5</v>
      </c>
      <c r="G108" s="43" t="s">
        <v>175</v>
      </c>
      <c r="H108" s="43" t="s">
        <v>176</v>
      </c>
      <c r="I108" s="43" t="s">
        <v>248</v>
      </c>
      <c r="J108" s="43">
        <v>192</v>
      </c>
      <c r="K108" s="43">
        <v>0.74</v>
      </c>
      <c r="L108" s="45">
        <v>0.37</v>
      </c>
      <c r="M108" s="46"/>
      <c r="N108" s="47">
        <f t="shared" si="15"/>
        <v>0</v>
      </c>
      <c r="O108" s="48"/>
      <c r="P108" s="49">
        <f t="shared" si="16"/>
        <v>0</v>
      </c>
      <c r="Q108" s="13">
        <v>2807</v>
      </c>
      <c r="R108" s="13">
        <v>2807</v>
      </c>
      <c r="S108" s="50">
        <f t="shared" si="17"/>
        <v>0</v>
      </c>
      <c r="T108" s="50">
        <f t="shared" si="18"/>
        <v>0</v>
      </c>
    </row>
    <row r="109" ht="30" spans="1:20">
      <c r="A109" s="42">
        <v>107</v>
      </c>
      <c r="B109" s="43"/>
      <c r="C109" s="43" t="s">
        <v>295</v>
      </c>
      <c r="D109" s="43">
        <v>2.7</v>
      </c>
      <c r="E109" s="43">
        <v>0.5</v>
      </c>
      <c r="F109" s="43">
        <f t="shared" si="10"/>
        <v>3.2</v>
      </c>
      <c r="G109" s="43" t="s">
        <v>175</v>
      </c>
      <c r="H109" s="43" t="s">
        <v>176</v>
      </c>
      <c r="I109" s="43" t="s">
        <v>248</v>
      </c>
      <c r="J109" s="43">
        <v>192</v>
      </c>
      <c r="K109" s="43">
        <v>0.67</v>
      </c>
      <c r="L109" s="45">
        <v>0.34</v>
      </c>
      <c r="M109" s="46"/>
      <c r="N109" s="47">
        <f t="shared" si="15"/>
        <v>0</v>
      </c>
      <c r="O109" s="48"/>
      <c r="P109" s="49">
        <f t="shared" si="16"/>
        <v>0</v>
      </c>
      <c r="Q109" s="13">
        <v>2807</v>
      </c>
      <c r="R109" s="13">
        <v>2807</v>
      </c>
      <c r="S109" s="50">
        <f t="shared" si="17"/>
        <v>0</v>
      </c>
      <c r="T109" s="50">
        <f t="shared" si="18"/>
        <v>0</v>
      </c>
    </row>
    <row r="110" ht="30" spans="1:20">
      <c r="A110" s="42">
        <v>108</v>
      </c>
      <c r="B110" s="43"/>
      <c r="C110" s="43" t="s">
        <v>296</v>
      </c>
      <c r="D110" s="43">
        <v>4</v>
      </c>
      <c r="E110" s="43">
        <v>0.5</v>
      </c>
      <c r="F110" s="43">
        <f t="shared" si="10"/>
        <v>4.5</v>
      </c>
      <c r="G110" s="43" t="s">
        <v>175</v>
      </c>
      <c r="H110" s="43" t="s">
        <v>176</v>
      </c>
      <c r="I110" s="43" t="s">
        <v>248</v>
      </c>
      <c r="J110" s="43">
        <v>192</v>
      </c>
      <c r="K110" s="43">
        <v>0.95</v>
      </c>
      <c r="L110" s="45">
        <v>0.47</v>
      </c>
      <c r="M110" s="46"/>
      <c r="N110" s="47">
        <f t="shared" si="15"/>
        <v>0</v>
      </c>
      <c r="O110" s="48"/>
      <c r="P110" s="49">
        <f t="shared" si="16"/>
        <v>0</v>
      </c>
      <c r="Q110" s="13">
        <v>2807</v>
      </c>
      <c r="R110" s="13">
        <v>2807</v>
      </c>
      <c r="S110" s="50">
        <f t="shared" si="17"/>
        <v>0</v>
      </c>
      <c r="T110" s="50">
        <f t="shared" si="18"/>
        <v>0</v>
      </c>
    </row>
    <row r="111" ht="30" spans="1:20">
      <c r="A111" s="42">
        <v>109</v>
      </c>
      <c r="B111" s="43"/>
      <c r="C111" s="43" t="s">
        <v>297</v>
      </c>
      <c r="D111" s="43">
        <v>3.45</v>
      </c>
      <c r="E111" s="43">
        <v>0.5</v>
      </c>
      <c r="F111" s="43">
        <f t="shared" si="10"/>
        <v>3.95</v>
      </c>
      <c r="G111" s="43" t="s">
        <v>175</v>
      </c>
      <c r="H111" s="43" t="s">
        <v>176</v>
      </c>
      <c r="I111" s="43" t="s">
        <v>248</v>
      </c>
      <c r="J111" s="43">
        <v>192</v>
      </c>
      <c r="K111" s="43">
        <v>0.83</v>
      </c>
      <c r="L111" s="45">
        <v>0.41</v>
      </c>
      <c r="M111" s="46"/>
      <c r="N111" s="47">
        <f t="shared" si="15"/>
        <v>0</v>
      </c>
      <c r="O111" s="48"/>
      <c r="P111" s="49">
        <f t="shared" si="16"/>
        <v>0</v>
      </c>
      <c r="Q111" s="13">
        <v>2807</v>
      </c>
      <c r="R111" s="13">
        <v>2807</v>
      </c>
      <c r="S111" s="50">
        <f t="shared" si="17"/>
        <v>0</v>
      </c>
      <c r="T111" s="50">
        <f t="shared" si="18"/>
        <v>0</v>
      </c>
    </row>
    <row r="112" ht="30" spans="1:20">
      <c r="A112" s="42">
        <v>110</v>
      </c>
      <c r="B112" s="43"/>
      <c r="C112" s="43" t="s">
        <v>298</v>
      </c>
      <c r="D112" s="43">
        <v>3.45</v>
      </c>
      <c r="E112" s="43">
        <v>0.5</v>
      </c>
      <c r="F112" s="43">
        <f t="shared" si="10"/>
        <v>3.95</v>
      </c>
      <c r="G112" s="43" t="s">
        <v>175</v>
      </c>
      <c r="H112" s="43" t="s">
        <v>176</v>
      </c>
      <c r="I112" s="43" t="s">
        <v>248</v>
      </c>
      <c r="J112" s="43">
        <v>192</v>
      </c>
      <c r="K112" s="43">
        <v>0.83</v>
      </c>
      <c r="L112" s="45">
        <v>0.41</v>
      </c>
      <c r="M112" s="46"/>
      <c r="N112" s="47">
        <f t="shared" si="15"/>
        <v>0</v>
      </c>
      <c r="O112" s="48"/>
      <c r="P112" s="49">
        <f t="shared" si="16"/>
        <v>0</v>
      </c>
      <c r="Q112" s="13">
        <v>34845</v>
      </c>
      <c r="R112" s="13">
        <v>2807</v>
      </c>
      <c r="S112" s="50">
        <f t="shared" si="17"/>
        <v>0</v>
      </c>
      <c r="T112" s="50">
        <f t="shared" si="18"/>
        <v>0</v>
      </c>
    </row>
    <row r="113" ht="30" spans="1:20">
      <c r="A113" s="42">
        <v>111</v>
      </c>
      <c r="B113" s="43"/>
      <c r="C113" s="43" t="s">
        <v>299</v>
      </c>
      <c r="D113" s="43">
        <v>2.6</v>
      </c>
      <c r="E113" s="43">
        <v>0.5</v>
      </c>
      <c r="F113" s="43">
        <f t="shared" si="10"/>
        <v>3.1</v>
      </c>
      <c r="G113" s="43" t="s">
        <v>175</v>
      </c>
      <c r="H113" s="43" t="s">
        <v>176</v>
      </c>
      <c r="I113" s="43" t="s">
        <v>248</v>
      </c>
      <c r="J113" s="43">
        <v>192</v>
      </c>
      <c r="K113" s="43">
        <v>0.65</v>
      </c>
      <c r="L113" s="45">
        <v>0.33</v>
      </c>
      <c r="M113" s="46"/>
      <c r="N113" s="47">
        <f t="shared" si="15"/>
        <v>0</v>
      </c>
      <c r="O113" s="48"/>
      <c r="P113" s="49">
        <f t="shared" si="16"/>
        <v>0</v>
      </c>
      <c r="Q113" s="13">
        <v>2807</v>
      </c>
      <c r="R113" s="13">
        <v>2807</v>
      </c>
      <c r="S113" s="50">
        <f t="shared" si="17"/>
        <v>0</v>
      </c>
      <c r="T113" s="50">
        <f t="shared" si="18"/>
        <v>0</v>
      </c>
    </row>
    <row r="114" ht="30" spans="1:20">
      <c r="A114" s="42">
        <v>112</v>
      </c>
      <c r="B114" s="43"/>
      <c r="C114" s="43" t="s">
        <v>300</v>
      </c>
      <c r="D114" s="43">
        <v>2.6</v>
      </c>
      <c r="E114" s="43">
        <v>0.5</v>
      </c>
      <c r="F114" s="43">
        <f t="shared" si="10"/>
        <v>3.1</v>
      </c>
      <c r="G114" s="43" t="s">
        <v>175</v>
      </c>
      <c r="H114" s="43" t="s">
        <v>176</v>
      </c>
      <c r="I114" s="43" t="s">
        <v>248</v>
      </c>
      <c r="J114" s="43">
        <v>192</v>
      </c>
      <c r="K114" s="43">
        <v>0.65</v>
      </c>
      <c r="L114" s="45">
        <v>0.33</v>
      </c>
      <c r="M114" s="46"/>
      <c r="N114" s="47">
        <f t="shared" si="15"/>
        <v>0</v>
      </c>
      <c r="O114" s="48"/>
      <c r="P114" s="49">
        <f t="shared" si="16"/>
        <v>0</v>
      </c>
      <c r="Q114" s="13">
        <v>2807</v>
      </c>
      <c r="R114" s="13">
        <v>2807</v>
      </c>
      <c r="S114" s="50">
        <f t="shared" si="17"/>
        <v>0</v>
      </c>
      <c r="T114" s="50">
        <f t="shared" si="18"/>
        <v>0</v>
      </c>
    </row>
    <row r="115" ht="30" spans="1:20">
      <c r="A115" s="42">
        <v>113</v>
      </c>
      <c r="B115" s="43"/>
      <c r="C115" s="43" t="s">
        <v>301</v>
      </c>
      <c r="D115" s="43">
        <v>5</v>
      </c>
      <c r="E115" s="43">
        <v>0.5</v>
      </c>
      <c r="F115" s="43">
        <f t="shared" si="10"/>
        <v>5.5</v>
      </c>
      <c r="G115" s="43" t="s">
        <v>175</v>
      </c>
      <c r="H115" s="43" t="s">
        <v>176</v>
      </c>
      <c r="I115" s="43" t="s">
        <v>248</v>
      </c>
      <c r="J115" s="43">
        <v>192</v>
      </c>
      <c r="K115" s="43">
        <v>1.16</v>
      </c>
      <c r="L115" s="45">
        <v>0.58</v>
      </c>
      <c r="M115" s="46"/>
      <c r="N115" s="47">
        <f t="shared" si="15"/>
        <v>0</v>
      </c>
      <c r="O115" s="48"/>
      <c r="P115" s="49">
        <f t="shared" si="16"/>
        <v>0</v>
      </c>
      <c r="Q115" s="13">
        <v>2807</v>
      </c>
      <c r="R115" s="13">
        <v>2807</v>
      </c>
      <c r="S115" s="50">
        <f t="shared" si="17"/>
        <v>0</v>
      </c>
      <c r="T115" s="50">
        <f t="shared" si="18"/>
        <v>0</v>
      </c>
    </row>
    <row r="116" ht="30" spans="1:20">
      <c r="A116" s="42">
        <v>114</v>
      </c>
      <c r="B116" s="43"/>
      <c r="C116" s="43" t="s">
        <v>302</v>
      </c>
      <c r="D116" s="43">
        <v>5.26</v>
      </c>
      <c r="E116" s="43">
        <v>0.5</v>
      </c>
      <c r="F116" s="43">
        <f t="shared" si="10"/>
        <v>5.76</v>
      </c>
      <c r="G116" s="43" t="s">
        <v>175</v>
      </c>
      <c r="H116" s="43" t="s">
        <v>176</v>
      </c>
      <c r="I116" s="43" t="s">
        <v>248</v>
      </c>
      <c r="J116" s="43">
        <v>192</v>
      </c>
      <c r="K116" s="43">
        <v>1.21</v>
      </c>
      <c r="L116" s="45">
        <v>0.6</v>
      </c>
      <c r="M116" s="46"/>
      <c r="N116" s="47">
        <f t="shared" si="15"/>
        <v>0</v>
      </c>
      <c r="O116" s="48"/>
      <c r="P116" s="49">
        <f t="shared" si="16"/>
        <v>0</v>
      </c>
      <c r="Q116" s="13">
        <v>2807</v>
      </c>
      <c r="R116" s="13">
        <v>2807</v>
      </c>
      <c r="S116" s="50">
        <f t="shared" si="17"/>
        <v>0</v>
      </c>
      <c r="T116" s="50">
        <f t="shared" si="18"/>
        <v>0</v>
      </c>
    </row>
    <row r="117" ht="30" spans="1:20">
      <c r="A117" s="42">
        <v>115</v>
      </c>
      <c r="B117" s="43"/>
      <c r="C117" s="43" t="s">
        <v>303</v>
      </c>
      <c r="D117" s="43">
        <v>3.85</v>
      </c>
      <c r="E117" s="43">
        <v>1.18</v>
      </c>
      <c r="F117" s="43">
        <f t="shared" si="10"/>
        <v>5.03</v>
      </c>
      <c r="G117" s="43" t="s">
        <v>175</v>
      </c>
      <c r="H117" s="43" t="s">
        <v>176</v>
      </c>
      <c r="I117" s="43" t="s">
        <v>248</v>
      </c>
      <c r="J117" s="43">
        <v>192</v>
      </c>
      <c r="K117" s="43">
        <v>1.06</v>
      </c>
      <c r="L117" s="45">
        <v>0.53</v>
      </c>
      <c r="M117" s="46"/>
      <c r="N117" s="47">
        <f t="shared" si="15"/>
        <v>0</v>
      </c>
      <c r="O117" s="48"/>
      <c r="P117" s="49">
        <f t="shared" si="16"/>
        <v>0</v>
      </c>
      <c r="Q117" s="13">
        <v>2807</v>
      </c>
      <c r="R117" s="13">
        <v>2807</v>
      </c>
      <c r="S117" s="50">
        <f t="shared" si="17"/>
        <v>0</v>
      </c>
      <c r="T117" s="50">
        <f t="shared" si="18"/>
        <v>0</v>
      </c>
    </row>
    <row r="118" ht="30" spans="1:20">
      <c r="A118" s="42">
        <v>116</v>
      </c>
      <c r="B118" s="43"/>
      <c r="C118" s="43" t="s">
        <v>304</v>
      </c>
      <c r="D118" s="43">
        <v>3.85</v>
      </c>
      <c r="E118" s="43">
        <v>1.18</v>
      </c>
      <c r="F118" s="43">
        <f t="shared" si="10"/>
        <v>5.03</v>
      </c>
      <c r="G118" s="43" t="s">
        <v>175</v>
      </c>
      <c r="H118" s="43" t="s">
        <v>176</v>
      </c>
      <c r="I118" s="43" t="s">
        <v>248</v>
      </c>
      <c r="J118" s="43">
        <v>192</v>
      </c>
      <c r="K118" s="43">
        <v>1.06</v>
      </c>
      <c r="L118" s="45">
        <v>0.53</v>
      </c>
      <c r="M118" s="46"/>
      <c r="N118" s="47">
        <f t="shared" si="15"/>
        <v>0</v>
      </c>
      <c r="O118" s="48"/>
      <c r="P118" s="49">
        <f t="shared" si="16"/>
        <v>0</v>
      </c>
      <c r="Q118" s="13">
        <v>2807</v>
      </c>
      <c r="R118" s="13">
        <v>2807</v>
      </c>
      <c r="S118" s="50">
        <f t="shared" si="17"/>
        <v>0</v>
      </c>
      <c r="T118" s="50">
        <f t="shared" si="18"/>
        <v>0</v>
      </c>
    </row>
    <row r="119" ht="30" spans="1:20">
      <c r="A119" s="42">
        <v>117</v>
      </c>
      <c r="B119" s="43"/>
      <c r="C119" s="43" t="s">
        <v>305</v>
      </c>
      <c r="D119" s="43">
        <v>3.579</v>
      </c>
      <c r="E119" s="43">
        <v>1.18</v>
      </c>
      <c r="F119" s="43">
        <f t="shared" si="10"/>
        <v>4.759</v>
      </c>
      <c r="G119" s="43" t="s">
        <v>175</v>
      </c>
      <c r="H119" s="43" t="s">
        <v>176</v>
      </c>
      <c r="I119" s="43" t="s">
        <v>248</v>
      </c>
      <c r="J119" s="43">
        <v>192</v>
      </c>
      <c r="K119" s="43">
        <v>1</v>
      </c>
      <c r="L119" s="45">
        <v>0.5</v>
      </c>
      <c r="M119" s="46"/>
      <c r="N119" s="47">
        <f t="shared" si="15"/>
        <v>0</v>
      </c>
      <c r="O119" s="48"/>
      <c r="P119" s="49">
        <f t="shared" si="16"/>
        <v>0</v>
      </c>
      <c r="Q119" s="13">
        <v>2807</v>
      </c>
      <c r="R119" s="13">
        <v>2807</v>
      </c>
      <c r="S119" s="50">
        <f t="shared" si="17"/>
        <v>0</v>
      </c>
      <c r="T119" s="50">
        <f t="shared" si="18"/>
        <v>0</v>
      </c>
    </row>
    <row r="120" ht="30" spans="1:20">
      <c r="A120" s="42">
        <v>118</v>
      </c>
      <c r="B120" s="43"/>
      <c r="C120" s="43" t="s">
        <v>306</v>
      </c>
      <c r="D120" s="43">
        <v>3.579</v>
      </c>
      <c r="E120" s="43">
        <v>1.18</v>
      </c>
      <c r="F120" s="43">
        <f t="shared" si="10"/>
        <v>4.759</v>
      </c>
      <c r="G120" s="43" t="s">
        <v>175</v>
      </c>
      <c r="H120" s="43" t="s">
        <v>176</v>
      </c>
      <c r="I120" s="43" t="s">
        <v>248</v>
      </c>
      <c r="J120" s="43">
        <v>192</v>
      </c>
      <c r="K120" s="43">
        <v>1</v>
      </c>
      <c r="L120" s="45">
        <v>0.5</v>
      </c>
      <c r="M120" s="46"/>
      <c r="N120" s="47">
        <f t="shared" si="15"/>
        <v>0</v>
      </c>
      <c r="O120" s="48"/>
      <c r="P120" s="49">
        <f t="shared" si="16"/>
        <v>0</v>
      </c>
      <c r="Q120" s="13">
        <v>2807</v>
      </c>
      <c r="R120" s="13">
        <v>2807</v>
      </c>
      <c r="S120" s="50">
        <f t="shared" si="17"/>
        <v>0</v>
      </c>
      <c r="T120" s="50">
        <f t="shared" si="18"/>
        <v>0</v>
      </c>
    </row>
    <row r="121" ht="30" spans="1:20">
      <c r="A121" s="42">
        <v>119</v>
      </c>
      <c r="B121" s="43"/>
      <c r="C121" s="43" t="s">
        <v>307</v>
      </c>
      <c r="D121" s="43">
        <v>3.35</v>
      </c>
      <c r="E121" s="43">
        <v>1.18</v>
      </c>
      <c r="F121" s="43">
        <f t="shared" si="10"/>
        <v>4.53</v>
      </c>
      <c r="G121" s="43" t="s">
        <v>175</v>
      </c>
      <c r="H121" s="43" t="s">
        <v>176</v>
      </c>
      <c r="I121" s="43" t="s">
        <v>248</v>
      </c>
      <c r="J121" s="43">
        <v>192</v>
      </c>
      <c r="K121" s="43">
        <v>0.95</v>
      </c>
      <c r="L121" s="45">
        <v>0.48</v>
      </c>
      <c r="M121" s="46"/>
      <c r="N121" s="47">
        <f t="shared" si="15"/>
        <v>0</v>
      </c>
      <c r="O121" s="48"/>
      <c r="P121" s="49">
        <f t="shared" si="16"/>
        <v>0</v>
      </c>
      <c r="Q121" s="13">
        <v>2807</v>
      </c>
      <c r="R121" s="13">
        <v>2807</v>
      </c>
      <c r="S121" s="50">
        <f t="shared" si="17"/>
        <v>0</v>
      </c>
      <c r="T121" s="50">
        <f t="shared" si="18"/>
        <v>0</v>
      </c>
    </row>
    <row r="122" ht="30" spans="1:20">
      <c r="A122" s="42">
        <v>120</v>
      </c>
      <c r="B122" s="43"/>
      <c r="C122" s="43" t="s">
        <v>308</v>
      </c>
      <c r="D122" s="43">
        <v>3.64</v>
      </c>
      <c r="E122" s="43">
        <v>1.18</v>
      </c>
      <c r="F122" s="43">
        <f t="shared" si="10"/>
        <v>4.82</v>
      </c>
      <c r="G122" s="43" t="s">
        <v>175</v>
      </c>
      <c r="H122" s="43" t="s">
        <v>176</v>
      </c>
      <c r="I122" s="43" t="s">
        <v>248</v>
      </c>
      <c r="J122" s="43">
        <v>192</v>
      </c>
      <c r="K122" s="43">
        <v>1.01</v>
      </c>
      <c r="L122" s="45">
        <v>0.51</v>
      </c>
      <c r="M122" s="46"/>
      <c r="N122" s="47">
        <f t="shared" si="15"/>
        <v>0</v>
      </c>
      <c r="O122" s="48"/>
      <c r="P122" s="49">
        <f t="shared" si="16"/>
        <v>0</v>
      </c>
      <c r="Q122" s="13">
        <v>2807</v>
      </c>
      <c r="R122" s="13">
        <v>2807</v>
      </c>
      <c r="S122" s="50">
        <f t="shared" si="17"/>
        <v>0</v>
      </c>
      <c r="T122" s="50">
        <f t="shared" si="18"/>
        <v>0</v>
      </c>
    </row>
    <row r="123" ht="30" spans="1:20">
      <c r="A123" s="42">
        <v>121</v>
      </c>
      <c r="B123" s="43"/>
      <c r="C123" s="43" t="s">
        <v>309</v>
      </c>
      <c r="D123" s="43">
        <v>5.72</v>
      </c>
      <c r="E123" s="43">
        <v>1.18</v>
      </c>
      <c r="F123" s="43">
        <f t="shared" si="10"/>
        <v>6.9</v>
      </c>
      <c r="G123" s="43" t="s">
        <v>175</v>
      </c>
      <c r="H123" s="43" t="s">
        <v>176</v>
      </c>
      <c r="I123" s="43" t="s">
        <v>248</v>
      </c>
      <c r="J123" s="43">
        <v>192</v>
      </c>
      <c r="K123" s="43">
        <v>1.45</v>
      </c>
      <c r="L123" s="45">
        <v>0.72</v>
      </c>
      <c r="M123" s="46"/>
      <c r="N123" s="47">
        <f t="shared" si="15"/>
        <v>0</v>
      </c>
      <c r="O123" s="48"/>
      <c r="P123" s="49">
        <f t="shared" si="16"/>
        <v>0</v>
      </c>
      <c r="Q123" s="13">
        <v>2807</v>
      </c>
      <c r="R123" s="13">
        <v>2807</v>
      </c>
      <c r="S123" s="50">
        <f t="shared" si="17"/>
        <v>0</v>
      </c>
      <c r="T123" s="50">
        <f t="shared" si="18"/>
        <v>0</v>
      </c>
    </row>
    <row r="124" ht="30" spans="1:20">
      <c r="A124" s="42">
        <v>122</v>
      </c>
      <c r="B124" s="43"/>
      <c r="C124" s="43" t="s">
        <v>310</v>
      </c>
      <c r="D124" s="43">
        <v>6.18</v>
      </c>
      <c r="E124" s="43">
        <v>1.18</v>
      </c>
      <c r="F124" s="43">
        <f t="shared" si="10"/>
        <v>7.36</v>
      </c>
      <c r="G124" s="43" t="s">
        <v>175</v>
      </c>
      <c r="H124" s="43" t="s">
        <v>176</v>
      </c>
      <c r="I124" s="43" t="s">
        <v>248</v>
      </c>
      <c r="J124" s="43">
        <v>96</v>
      </c>
      <c r="K124" s="43">
        <v>1.55</v>
      </c>
      <c r="L124" s="45">
        <v>0.77</v>
      </c>
      <c r="M124" s="46"/>
      <c r="N124" s="47">
        <f t="shared" si="15"/>
        <v>0</v>
      </c>
      <c r="O124" s="48"/>
      <c r="P124" s="49">
        <f t="shared" si="16"/>
        <v>0</v>
      </c>
      <c r="Q124" s="13">
        <v>2807</v>
      </c>
      <c r="R124" s="13">
        <v>2807</v>
      </c>
      <c r="S124" s="50">
        <f t="shared" si="17"/>
        <v>0</v>
      </c>
      <c r="T124" s="50">
        <f t="shared" si="18"/>
        <v>0</v>
      </c>
    </row>
    <row r="125" ht="30" spans="1:20">
      <c r="A125" s="42">
        <v>123</v>
      </c>
      <c r="B125" s="43"/>
      <c r="C125" s="43" t="s">
        <v>311</v>
      </c>
      <c r="D125" s="43">
        <v>6.45</v>
      </c>
      <c r="E125" s="43">
        <v>1.18</v>
      </c>
      <c r="F125" s="43">
        <f t="shared" si="10"/>
        <v>7.63</v>
      </c>
      <c r="G125" s="43" t="s">
        <v>175</v>
      </c>
      <c r="H125" s="43" t="s">
        <v>176</v>
      </c>
      <c r="I125" s="43" t="s">
        <v>248</v>
      </c>
      <c r="J125" s="43">
        <v>96</v>
      </c>
      <c r="K125" s="43">
        <v>1.6</v>
      </c>
      <c r="L125" s="45">
        <v>0.8</v>
      </c>
      <c r="M125" s="46"/>
      <c r="N125" s="47">
        <f t="shared" si="15"/>
        <v>0</v>
      </c>
      <c r="O125" s="48"/>
      <c r="P125" s="49">
        <f t="shared" si="16"/>
        <v>0</v>
      </c>
      <c r="Q125" s="13">
        <v>215</v>
      </c>
      <c r="R125" s="13">
        <v>2807</v>
      </c>
      <c r="S125" s="50">
        <f t="shared" si="17"/>
        <v>0</v>
      </c>
      <c r="T125" s="50">
        <f t="shared" si="18"/>
        <v>0</v>
      </c>
    </row>
    <row r="126" ht="30" spans="1:20">
      <c r="A126" s="42">
        <v>124</v>
      </c>
      <c r="B126" s="43"/>
      <c r="C126" s="43" t="s">
        <v>312</v>
      </c>
      <c r="D126" s="43">
        <v>6.05</v>
      </c>
      <c r="E126" s="43">
        <v>1.18</v>
      </c>
      <c r="F126" s="43">
        <f t="shared" ref="F126:F132" si="19">D126+E126</f>
        <v>7.23</v>
      </c>
      <c r="G126" s="43" t="s">
        <v>175</v>
      </c>
      <c r="H126" s="43" t="s">
        <v>176</v>
      </c>
      <c r="I126" s="43" t="s">
        <v>248</v>
      </c>
      <c r="J126" s="43">
        <v>96</v>
      </c>
      <c r="K126" s="43">
        <v>1.52</v>
      </c>
      <c r="L126" s="45">
        <v>0.76</v>
      </c>
      <c r="M126" s="46"/>
      <c r="N126" s="47">
        <f t="shared" si="15"/>
        <v>0</v>
      </c>
      <c r="O126" s="48"/>
      <c r="P126" s="49">
        <f t="shared" si="16"/>
        <v>0</v>
      </c>
      <c r="Q126" s="13">
        <v>281</v>
      </c>
      <c r="R126" s="13">
        <v>2807</v>
      </c>
      <c r="S126" s="50">
        <f t="shared" si="17"/>
        <v>0</v>
      </c>
      <c r="T126" s="50">
        <f t="shared" si="18"/>
        <v>0</v>
      </c>
    </row>
    <row r="127" ht="30" spans="1:20">
      <c r="A127" s="42">
        <v>125</v>
      </c>
      <c r="B127" s="43"/>
      <c r="C127" s="43" t="s">
        <v>313</v>
      </c>
      <c r="D127" s="43">
        <v>6.05</v>
      </c>
      <c r="E127" s="43">
        <v>1.18</v>
      </c>
      <c r="F127" s="43">
        <f t="shared" si="19"/>
        <v>7.23</v>
      </c>
      <c r="G127" s="43" t="s">
        <v>175</v>
      </c>
      <c r="H127" s="43" t="s">
        <v>176</v>
      </c>
      <c r="I127" s="43" t="s">
        <v>248</v>
      </c>
      <c r="J127" s="43">
        <v>96</v>
      </c>
      <c r="K127" s="43">
        <v>1.52</v>
      </c>
      <c r="L127" s="45">
        <v>0.76</v>
      </c>
      <c r="M127" s="46"/>
      <c r="N127" s="47">
        <f t="shared" si="15"/>
        <v>0</v>
      </c>
      <c r="O127" s="48"/>
      <c r="P127" s="49">
        <f t="shared" si="16"/>
        <v>0</v>
      </c>
      <c r="Q127" s="13">
        <v>281</v>
      </c>
      <c r="R127" s="13">
        <v>23230</v>
      </c>
      <c r="S127" s="50">
        <f t="shared" si="17"/>
        <v>0</v>
      </c>
      <c r="T127" s="50">
        <f t="shared" si="18"/>
        <v>0</v>
      </c>
    </row>
    <row r="128" ht="30" spans="1:20">
      <c r="A128" s="42">
        <v>126</v>
      </c>
      <c r="B128" s="43"/>
      <c r="C128" s="43" t="s">
        <v>316</v>
      </c>
      <c r="D128" s="43">
        <v>3.6</v>
      </c>
      <c r="E128" s="43">
        <v>0.48</v>
      </c>
      <c r="F128" s="43">
        <v>4.08</v>
      </c>
      <c r="G128" s="43" t="s">
        <v>175</v>
      </c>
      <c r="H128" s="43" t="s">
        <v>176</v>
      </c>
      <c r="I128" s="43" t="s">
        <v>248</v>
      </c>
      <c r="J128" s="43">
        <v>144</v>
      </c>
      <c r="K128" s="43">
        <v>0.86</v>
      </c>
      <c r="L128" s="45">
        <v>0.43</v>
      </c>
      <c r="M128" s="46"/>
      <c r="N128" s="47">
        <f t="shared" si="15"/>
        <v>0</v>
      </c>
      <c r="O128" s="48"/>
      <c r="P128" s="49">
        <f t="shared" si="16"/>
        <v>0</v>
      </c>
      <c r="Q128" s="13">
        <v>281</v>
      </c>
      <c r="R128" s="13">
        <v>2807</v>
      </c>
      <c r="S128" s="50">
        <f t="shared" si="17"/>
        <v>0</v>
      </c>
      <c r="T128" s="50">
        <f t="shared" si="18"/>
        <v>0</v>
      </c>
    </row>
    <row r="129" ht="30" spans="1:20">
      <c r="A129" s="42">
        <v>127</v>
      </c>
      <c r="B129" s="43"/>
      <c r="C129" s="43" t="s">
        <v>317</v>
      </c>
      <c r="D129" s="43">
        <v>3.365</v>
      </c>
      <c r="E129" s="43">
        <v>0.48</v>
      </c>
      <c r="F129" s="43">
        <v>3.845</v>
      </c>
      <c r="G129" s="43" t="s">
        <v>175</v>
      </c>
      <c r="H129" s="43" t="s">
        <v>176</v>
      </c>
      <c r="I129" s="43" t="s">
        <v>248</v>
      </c>
      <c r="J129" s="43">
        <v>192</v>
      </c>
      <c r="K129" s="43">
        <v>0.81</v>
      </c>
      <c r="L129" s="45">
        <v>0.4</v>
      </c>
      <c r="M129" s="46"/>
      <c r="N129" s="47">
        <f t="shared" si="15"/>
        <v>0</v>
      </c>
      <c r="O129" s="48"/>
      <c r="P129" s="49">
        <f t="shared" si="16"/>
        <v>0</v>
      </c>
      <c r="Q129" s="13">
        <v>281</v>
      </c>
      <c r="R129" s="13">
        <v>2807</v>
      </c>
      <c r="S129" s="50">
        <f t="shared" si="17"/>
        <v>0</v>
      </c>
      <c r="T129" s="50">
        <f t="shared" si="18"/>
        <v>0</v>
      </c>
    </row>
    <row r="130" ht="30" spans="1:20">
      <c r="A130" s="42">
        <v>128</v>
      </c>
      <c r="B130" s="43"/>
      <c r="C130" s="43" t="s">
        <v>314</v>
      </c>
      <c r="D130" s="43">
        <v>2.726</v>
      </c>
      <c r="E130" s="43">
        <v>0.48</v>
      </c>
      <c r="F130" s="43">
        <v>3.206</v>
      </c>
      <c r="G130" s="43" t="s">
        <v>175</v>
      </c>
      <c r="H130" s="43" t="s">
        <v>176</v>
      </c>
      <c r="I130" s="43" t="s">
        <v>248</v>
      </c>
      <c r="J130" s="43">
        <v>192</v>
      </c>
      <c r="K130" s="43">
        <v>0.67</v>
      </c>
      <c r="L130" s="45">
        <v>0.34</v>
      </c>
      <c r="M130" s="46"/>
      <c r="N130" s="47">
        <f t="shared" si="15"/>
        <v>0</v>
      </c>
      <c r="O130" s="48"/>
      <c r="P130" s="49">
        <f t="shared" si="16"/>
        <v>0</v>
      </c>
      <c r="Q130" s="13">
        <v>281</v>
      </c>
      <c r="R130" s="13">
        <v>2807</v>
      </c>
      <c r="S130" s="50">
        <f t="shared" si="17"/>
        <v>0</v>
      </c>
      <c r="T130" s="50">
        <f t="shared" si="18"/>
        <v>0</v>
      </c>
    </row>
    <row r="131" ht="15" spans="1:20">
      <c r="A131" s="42">
        <v>129</v>
      </c>
      <c r="B131" s="43"/>
      <c r="C131" s="43" t="s">
        <v>474</v>
      </c>
      <c r="D131" s="43">
        <v>1.598</v>
      </c>
      <c r="E131" s="43">
        <v>0.48</v>
      </c>
      <c r="F131" s="43">
        <f t="shared" si="19"/>
        <v>2.078</v>
      </c>
      <c r="G131" s="43" t="s">
        <v>175</v>
      </c>
      <c r="H131" s="43" t="s">
        <v>176</v>
      </c>
      <c r="I131" s="43" t="s">
        <v>248</v>
      </c>
      <c r="J131" s="43">
        <v>192</v>
      </c>
      <c r="K131" s="43">
        <v>0.44</v>
      </c>
      <c r="L131" s="45">
        <v>0.22</v>
      </c>
      <c r="M131" s="46"/>
      <c r="N131" s="47">
        <f t="shared" si="15"/>
        <v>0</v>
      </c>
      <c r="O131" s="48"/>
      <c r="P131" s="49">
        <f t="shared" si="16"/>
        <v>0</v>
      </c>
      <c r="Q131" s="13">
        <v>281</v>
      </c>
      <c r="R131" s="13">
        <v>2807</v>
      </c>
      <c r="S131" s="50">
        <f t="shared" si="17"/>
        <v>0</v>
      </c>
      <c r="T131" s="50">
        <f t="shared" si="18"/>
        <v>0</v>
      </c>
    </row>
    <row r="132" ht="15" spans="1:20">
      <c r="A132" s="42">
        <v>130</v>
      </c>
      <c r="B132" s="43"/>
      <c r="C132" s="43" t="s">
        <v>475</v>
      </c>
      <c r="D132" s="43">
        <v>1.598</v>
      </c>
      <c r="E132" s="43">
        <v>0.48</v>
      </c>
      <c r="F132" s="43">
        <f t="shared" si="19"/>
        <v>2.078</v>
      </c>
      <c r="G132" s="43" t="s">
        <v>175</v>
      </c>
      <c r="H132" s="43" t="s">
        <v>176</v>
      </c>
      <c r="I132" s="43" t="s">
        <v>248</v>
      </c>
      <c r="J132" s="43">
        <v>192</v>
      </c>
      <c r="K132" s="43">
        <v>0.44</v>
      </c>
      <c r="L132" s="45">
        <v>0.22</v>
      </c>
      <c r="M132" s="46"/>
      <c r="N132" s="47">
        <f t="shared" si="15"/>
        <v>0</v>
      </c>
      <c r="O132" s="48"/>
      <c r="P132" s="49">
        <f t="shared" si="16"/>
        <v>0</v>
      </c>
      <c r="Q132" s="13">
        <v>281</v>
      </c>
      <c r="R132" s="13">
        <v>2807</v>
      </c>
      <c r="S132" s="50">
        <f t="shared" si="17"/>
        <v>0</v>
      </c>
      <c r="T132" s="50">
        <f t="shared" si="18"/>
        <v>0</v>
      </c>
    </row>
    <row r="133" ht="30" spans="1:20">
      <c r="A133" s="42">
        <v>131</v>
      </c>
      <c r="B133" s="43"/>
      <c r="C133" s="43" t="s">
        <v>476</v>
      </c>
      <c r="D133" s="43">
        <v>4.635</v>
      </c>
      <c r="E133" s="43">
        <v>0.48</v>
      </c>
      <c r="F133" s="43">
        <v>4.38</v>
      </c>
      <c r="G133" s="43" t="s">
        <v>175</v>
      </c>
      <c r="H133" s="43" t="s">
        <v>176</v>
      </c>
      <c r="I133" s="43" t="s">
        <v>248</v>
      </c>
      <c r="J133" s="43">
        <v>144</v>
      </c>
      <c r="K133" s="43">
        <v>0.92</v>
      </c>
      <c r="L133" s="45">
        <v>0.46</v>
      </c>
      <c r="M133" s="46"/>
      <c r="N133" s="47">
        <f t="shared" si="15"/>
        <v>0</v>
      </c>
      <c r="O133" s="48"/>
      <c r="P133" s="49">
        <f t="shared" si="16"/>
        <v>0</v>
      </c>
      <c r="Q133" s="13">
        <v>281</v>
      </c>
      <c r="R133" s="13">
        <v>2807</v>
      </c>
      <c r="S133" s="50">
        <f t="shared" si="17"/>
        <v>0</v>
      </c>
      <c r="T133" s="50">
        <f t="shared" si="18"/>
        <v>0</v>
      </c>
    </row>
    <row r="134" ht="30" spans="1:20">
      <c r="A134" s="42">
        <v>132</v>
      </c>
      <c r="B134" s="43"/>
      <c r="C134" s="43" t="s">
        <v>477</v>
      </c>
      <c r="D134" s="43">
        <v>3.683</v>
      </c>
      <c r="E134" s="43">
        <v>1.18</v>
      </c>
      <c r="F134" s="43">
        <v>5.38</v>
      </c>
      <c r="G134" s="43" t="s">
        <v>175</v>
      </c>
      <c r="H134" s="43" t="s">
        <v>176</v>
      </c>
      <c r="I134" s="43" t="s">
        <v>248</v>
      </c>
      <c r="J134" s="43">
        <v>192</v>
      </c>
      <c r="K134" s="43">
        <v>1.13</v>
      </c>
      <c r="L134" s="45">
        <v>0.56</v>
      </c>
      <c r="M134" s="46"/>
      <c r="N134" s="47">
        <f t="shared" si="15"/>
        <v>0</v>
      </c>
      <c r="O134" s="48"/>
      <c r="P134" s="49">
        <f t="shared" si="16"/>
        <v>0</v>
      </c>
      <c r="Q134" s="13">
        <v>281</v>
      </c>
      <c r="R134" s="13">
        <v>2807</v>
      </c>
      <c r="S134" s="50">
        <f t="shared" si="17"/>
        <v>0</v>
      </c>
      <c r="T134" s="50">
        <f t="shared" si="18"/>
        <v>0</v>
      </c>
    </row>
    <row r="135" ht="30" spans="1:20">
      <c r="A135" s="42">
        <v>133</v>
      </c>
      <c r="B135" s="43"/>
      <c r="C135" s="43" t="s">
        <v>315</v>
      </c>
      <c r="D135" s="43">
        <v>3.683</v>
      </c>
      <c r="E135" s="43">
        <v>1.18</v>
      </c>
      <c r="F135" s="43">
        <v>6.38</v>
      </c>
      <c r="G135" s="43" t="s">
        <v>175</v>
      </c>
      <c r="H135" s="43" t="s">
        <v>176</v>
      </c>
      <c r="I135" s="43" t="s">
        <v>248</v>
      </c>
      <c r="J135" s="43">
        <v>192</v>
      </c>
      <c r="K135" s="43">
        <v>1.34</v>
      </c>
      <c r="L135" s="45">
        <v>0.67</v>
      </c>
      <c r="M135" s="46"/>
      <c r="N135" s="47">
        <f t="shared" si="15"/>
        <v>0</v>
      </c>
      <c r="O135" s="48"/>
      <c r="P135" s="49">
        <f t="shared" si="16"/>
        <v>0</v>
      </c>
      <c r="Q135" s="13">
        <v>281</v>
      </c>
      <c r="R135" s="13">
        <v>2807</v>
      </c>
      <c r="S135" s="50">
        <f t="shared" si="17"/>
        <v>0</v>
      </c>
      <c r="T135" s="50">
        <f t="shared" si="18"/>
        <v>0</v>
      </c>
    </row>
    <row r="136" ht="30" spans="1:20">
      <c r="A136" s="42">
        <v>134</v>
      </c>
      <c r="B136" s="43"/>
      <c r="C136" s="43" t="s">
        <v>304</v>
      </c>
      <c r="D136" s="43">
        <f>VLOOKUP(C136,'[1]Sheet1 (2)'!$B:$C,2,0)</f>
        <v>3.582</v>
      </c>
      <c r="E136" s="43">
        <v>1.18</v>
      </c>
      <c r="F136" s="43">
        <f>D136+E136</f>
        <v>4.762</v>
      </c>
      <c r="G136" s="43" t="s">
        <v>175</v>
      </c>
      <c r="H136" s="43" t="s">
        <v>176</v>
      </c>
      <c r="I136" s="43" t="s">
        <v>248</v>
      </c>
      <c r="J136" s="43">
        <v>192</v>
      </c>
      <c r="K136" s="43">
        <v>1</v>
      </c>
      <c r="L136" s="45">
        <v>0.5</v>
      </c>
      <c r="M136" s="46"/>
      <c r="N136" s="47">
        <f t="shared" si="15"/>
        <v>0</v>
      </c>
      <c r="O136" s="48"/>
      <c r="P136" s="49">
        <f t="shared" si="16"/>
        <v>0</v>
      </c>
      <c r="Q136" s="13">
        <v>281</v>
      </c>
      <c r="R136" s="13">
        <v>53827</v>
      </c>
      <c r="S136" s="50">
        <f t="shared" si="17"/>
        <v>0</v>
      </c>
      <c r="T136" s="50">
        <f t="shared" si="18"/>
        <v>0</v>
      </c>
    </row>
    <row r="137" ht="48" customHeight="1" spans="1:20">
      <c r="A137" s="51" t="s">
        <v>478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2"/>
      <c r="M137" s="51"/>
      <c r="N137" s="51"/>
      <c r="O137" s="51"/>
      <c r="P137" s="51"/>
      <c r="Q137" s="51"/>
      <c r="R137" s="51"/>
      <c r="S137" s="50">
        <f>SUM(S3:S136)</f>
        <v>0</v>
      </c>
      <c r="T137" s="50">
        <f>SUM(T3:T136)</f>
        <v>0</v>
      </c>
    </row>
  </sheetData>
  <sheetProtection algorithmName="SHA-512" hashValue="xZaaRKtyZfUiRZk0aOmZZxRJfa2ZH8F/37HeJYlYA1eryQ1WQwWZo6Vt6pZZjRQeDMs7zC7px7wyIK594W3zAg==" saltValue="zAGTrmwcPBw1p4FdeixBrQ==" spinCount="100000" sheet="1" objects="1"/>
  <mergeCells count="2">
    <mergeCell ref="A1:T1"/>
    <mergeCell ref="A137:R137"/>
  </mergeCells>
  <pageMargins left="0.75" right="0.75" top="1" bottom="1" header="0.5" footer="0.5"/>
  <pageSetup paperSize="9" scale="55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zoomScale="115" zoomScaleNormal="115" workbookViewId="0">
      <selection activeCell="I5" sqref="I5"/>
    </sheetView>
  </sheetViews>
  <sheetFormatPr defaultColWidth="9" defaultRowHeight="14.4"/>
  <cols>
    <col min="1" max="3" width="9" style="1"/>
    <col min="4" max="4" width="11.6296296296296" style="1" customWidth="1"/>
    <col min="5" max="5" width="7.90740740740741" style="1" customWidth="1"/>
    <col min="6" max="6" width="15.4444444444444" style="1" customWidth="1"/>
    <col min="7" max="7" width="9" style="2"/>
    <col min="8" max="8" width="16" style="2" customWidth="1"/>
    <col min="9" max="9" width="15.0925925925926" style="2" customWidth="1"/>
    <col min="10" max="10" width="15.0925925925926" style="2" hidden="1" customWidth="1"/>
    <col min="11" max="11" width="15.0925925925926" style="2" customWidth="1"/>
    <col min="12" max="16384" width="9" style="1"/>
  </cols>
  <sheetData>
    <row r="1" ht="59" customHeight="1" spans="1:11">
      <c r="A1" s="3" t="s">
        <v>479</v>
      </c>
      <c r="B1" s="3"/>
      <c r="C1" s="3"/>
      <c r="D1" s="3"/>
      <c r="E1" s="3"/>
      <c r="F1" s="4"/>
      <c r="G1" s="3"/>
      <c r="H1" s="3"/>
      <c r="I1" s="3"/>
      <c r="J1" s="3"/>
      <c r="K1" s="3"/>
    </row>
    <row r="2" ht="50" customHeight="1" spans="1:11">
      <c r="A2" s="5" t="s">
        <v>15</v>
      </c>
      <c r="B2" s="5" t="s">
        <v>16</v>
      </c>
      <c r="C2" s="5" t="s">
        <v>17</v>
      </c>
      <c r="D2" s="6" t="s">
        <v>18</v>
      </c>
      <c r="E2" s="7" t="s">
        <v>19</v>
      </c>
      <c r="F2" s="8" t="s">
        <v>480</v>
      </c>
      <c r="G2" s="8" t="s">
        <v>25</v>
      </c>
      <c r="H2" s="8" t="s">
        <v>481</v>
      </c>
      <c r="I2" s="33" t="s">
        <v>27</v>
      </c>
      <c r="J2" s="33" t="s">
        <v>27</v>
      </c>
      <c r="K2" s="34" t="s">
        <v>28</v>
      </c>
    </row>
    <row r="3" ht="15" spans="1:11">
      <c r="A3" s="9" t="s">
        <v>482</v>
      </c>
      <c r="B3" s="9" t="s">
        <v>483</v>
      </c>
      <c r="C3" s="10" t="s">
        <v>37</v>
      </c>
      <c r="D3" s="11" t="s">
        <v>484</v>
      </c>
      <c r="E3" s="12">
        <v>6</v>
      </c>
      <c r="F3" s="13">
        <v>1123</v>
      </c>
      <c r="G3" s="14" t="s">
        <v>35</v>
      </c>
      <c r="H3" s="15">
        <v>22.53</v>
      </c>
      <c r="I3" s="35"/>
      <c r="J3" s="36">
        <f>IF(ROUND(I3,2)&gt;H3,"",ROUND(I3,2))</f>
        <v>0</v>
      </c>
      <c r="K3" s="36">
        <f>J3*$F3</f>
        <v>0</v>
      </c>
    </row>
    <row r="4" ht="15" spans="1:13">
      <c r="A4" s="16" t="s">
        <v>485</v>
      </c>
      <c r="B4" s="17" t="s">
        <v>109</v>
      </c>
      <c r="C4" s="10" t="s">
        <v>63</v>
      </c>
      <c r="D4" s="11" t="s">
        <v>484</v>
      </c>
      <c r="E4" s="18">
        <v>8</v>
      </c>
      <c r="F4" s="13">
        <v>374</v>
      </c>
      <c r="G4" s="14" t="s">
        <v>35</v>
      </c>
      <c r="H4" s="15">
        <v>25.32</v>
      </c>
      <c r="I4" s="35"/>
      <c r="J4" s="36">
        <f t="shared" ref="J4:J47" si="0">IF(ROUND(I4,2)&gt;H4,"",ROUND(I4,2))</f>
        <v>0</v>
      </c>
      <c r="K4" s="36">
        <f t="shared" ref="K4:K47" si="1">J4*$F4</f>
        <v>0</v>
      </c>
      <c r="M4" s="37"/>
    </row>
    <row r="5" ht="15" spans="1:11">
      <c r="A5" s="19"/>
      <c r="B5" s="20"/>
      <c r="C5" s="10" t="s">
        <v>75</v>
      </c>
      <c r="D5" s="11" t="s">
        <v>486</v>
      </c>
      <c r="E5" s="18">
        <v>10</v>
      </c>
      <c r="F5" s="13">
        <v>187</v>
      </c>
      <c r="G5" s="14" t="s">
        <v>35</v>
      </c>
      <c r="H5" s="15">
        <v>32.52</v>
      </c>
      <c r="I5" s="35"/>
      <c r="J5" s="36">
        <f t="shared" si="0"/>
        <v>0</v>
      </c>
      <c r="K5" s="36">
        <f t="shared" si="1"/>
        <v>0</v>
      </c>
    </row>
    <row r="6" ht="15" spans="1:11">
      <c r="A6" s="21"/>
      <c r="B6" s="22"/>
      <c r="C6" s="10" t="s">
        <v>75</v>
      </c>
      <c r="D6" s="11" t="s">
        <v>484</v>
      </c>
      <c r="E6" s="18">
        <v>6</v>
      </c>
      <c r="F6" s="13">
        <v>561</v>
      </c>
      <c r="G6" s="14" t="s">
        <v>35</v>
      </c>
      <c r="H6" s="15">
        <v>32.52</v>
      </c>
      <c r="I6" s="35"/>
      <c r="J6" s="36">
        <f t="shared" si="0"/>
        <v>0</v>
      </c>
      <c r="K6" s="36">
        <f t="shared" si="1"/>
        <v>0</v>
      </c>
    </row>
    <row r="7" ht="15" spans="1:11">
      <c r="A7" s="16" t="s">
        <v>482</v>
      </c>
      <c r="B7" s="17" t="s">
        <v>44</v>
      </c>
      <c r="C7" s="23" t="s">
        <v>487</v>
      </c>
      <c r="D7" s="11" t="s">
        <v>484</v>
      </c>
      <c r="E7" s="12">
        <v>8</v>
      </c>
      <c r="F7" s="13">
        <v>8984</v>
      </c>
      <c r="G7" s="14" t="s">
        <v>35</v>
      </c>
      <c r="H7" s="15">
        <v>9.87</v>
      </c>
      <c r="I7" s="35"/>
      <c r="J7" s="36">
        <f t="shared" si="0"/>
        <v>0</v>
      </c>
      <c r="K7" s="36">
        <f t="shared" si="1"/>
        <v>0</v>
      </c>
    </row>
    <row r="8" ht="15" spans="1:11">
      <c r="A8" s="19"/>
      <c r="B8" s="20"/>
      <c r="C8" s="24"/>
      <c r="D8" s="11" t="s">
        <v>484</v>
      </c>
      <c r="E8" s="12">
        <v>8</v>
      </c>
      <c r="F8" s="13">
        <v>243</v>
      </c>
      <c r="G8" s="14" t="s">
        <v>35</v>
      </c>
      <c r="H8" s="15">
        <v>9.87</v>
      </c>
      <c r="I8" s="35"/>
      <c r="J8" s="36">
        <f t="shared" si="0"/>
        <v>0</v>
      </c>
      <c r="K8" s="36">
        <f t="shared" si="1"/>
        <v>0</v>
      </c>
    </row>
    <row r="9" ht="15" spans="1:11">
      <c r="A9" s="19"/>
      <c r="B9" s="20"/>
      <c r="C9" s="10" t="s">
        <v>63</v>
      </c>
      <c r="D9" s="11" t="s">
        <v>484</v>
      </c>
      <c r="E9" s="12">
        <v>8</v>
      </c>
      <c r="F9" s="13">
        <v>7861</v>
      </c>
      <c r="G9" s="14" t="s">
        <v>35</v>
      </c>
      <c r="H9" s="15">
        <v>9.87</v>
      </c>
      <c r="I9" s="35"/>
      <c r="J9" s="36">
        <f t="shared" si="0"/>
        <v>0</v>
      </c>
      <c r="K9" s="36">
        <f t="shared" si="1"/>
        <v>0</v>
      </c>
    </row>
    <row r="10" ht="15" spans="1:11">
      <c r="A10" s="19"/>
      <c r="B10" s="20"/>
      <c r="C10" s="23" t="s">
        <v>488</v>
      </c>
      <c r="D10" s="11" t="s">
        <v>484</v>
      </c>
      <c r="E10" s="12">
        <v>8</v>
      </c>
      <c r="F10" s="13">
        <v>5802</v>
      </c>
      <c r="G10" s="14" t="s">
        <v>35</v>
      </c>
      <c r="H10" s="15">
        <v>13.13</v>
      </c>
      <c r="I10" s="35"/>
      <c r="J10" s="36">
        <f t="shared" si="0"/>
        <v>0</v>
      </c>
      <c r="K10" s="36">
        <f t="shared" si="1"/>
        <v>0</v>
      </c>
    </row>
    <row r="11" ht="15" spans="1:11">
      <c r="A11" s="19"/>
      <c r="B11" s="20"/>
      <c r="C11" s="24"/>
      <c r="D11" s="11" t="s">
        <v>484</v>
      </c>
      <c r="E11" s="12">
        <v>8</v>
      </c>
      <c r="F11" s="13">
        <v>187</v>
      </c>
      <c r="G11" s="14" t="s">
        <v>35</v>
      </c>
      <c r="H11" s="15">
        <v>13.13</v>
      </c>
      <c r="I11" s="35"/>
      <c r="J11" s="36">
        <f t="shared" si="0"/>
        <v>0</v>
      </c>
      <c r="K11" s="36">
        <f t="shared" si="1"/>
        <v>0</v>
      </c>
    </row>
    <row r="12" ht="15" spans="1:11">
      <c r="A12" s="19"/>
      <c r="B12" s="20"/>
      <c r="C12" s="23" t="s">
        <v>489</v>
      </c>
      <c r="D12" s="11" t="s">
        <v>484</v>
      </c>
      <c r="E12" s="12">
        <v>6</v>
      </c>
      <c r="F12" s="13">
        <v>468</v>
      </c>
      <c r="G12" s="14" t="s">
        <v>35</v>
      </c>
      <c r="H12" s="15">
        <v>16.65</v>
      </c>
      <c r="I12" s="35"/>
      <c r="J12" s="36">
        <f t="shared" si="0"/>
        <v>0</v>
      </c>
      <c r="K12" s="36">
        <f t="shared" si="1"/>
        <v>0</v>
      </c>
    </row>
    <row r="13" ht="15" spans="1:11">
      <c r="A13" s="21"/>
      <c r="B13" s="22"/>
      <c r="C13" s="24"/>
      <c r="D13" s="11" t="s">
        <v>484</v>
      </c>
      <c r="E13" s="12">
        <v>6</v>
      </c>
      <c r="F13" s="13">
        <v>80010</v>
      </c>
      <c r="G13" s="14" t="s">
        <v>35</v>
      </c>
      <c r="H13" s="15">
        <v>16.65</v>
      </c>
      <c r="I13" s="35"/>
      <c r="J13" s="36">
        <f t="shared" si="0"/>
        <v>0</v>
      </c>
      <c r="K13" s="36">
        <f t="shared" si="1"/>
        <v>0</v>
      </c>
    </row>
    <row r="14" ht="15" spans="1:11">
      <c r="A14" s="21"/>
      <c r="B14" s="22"/>
      <c r="C14" s="24"/>
      <c r="D14" s="11" t="s">
        <v>484</v>
      </c>
      <c r="E14" s="12">
        <v>8</v>
      </c>
      <c r="F14" s="13">
        <v>93579</v>
      </c>
      <c r="G14" s="14" t="s">
        <v>35</v>
      </c>
      <c r="H14" s="15">
        <v>16.65</v>
      </c>
      <c r="I14" s="35"/>
      <c r="J14" s="36">
        <f t="shared" si="0"/>
        <v>0</v>
      </c>
      <c r="K14" s="36">
        <f t="shared" si="1"/>
        <v>0</v>
      </c>
    </row>
    <row r="15" ht="15" spans="1:11">
      <c r="A15" s="16" t="s">
        <v>482</v>
      </c>
      <c r="B15" s="17" t="s">
        <v>66</v>
      </c>
      <c r="C15" s="23" t="s">
        <v>67</v>
      </c>
      <c r="D15" s="11" t="s">
        <v>484</v>
      </c>
      <c r="E15" s="12">
        <v>8</v>
      </c>
      <c r="F15" s="13">
        <v>2995</v>
      </c>
      <c r="G15" s="14" t="s">
        <v>35</v>
      </c>
      <c r="H15" s="15">
        <v>9.06</v>
      </c>
      <c r="I15" s="35"/>
      <c r="J15" s="36">
        <f t="shared" si="0"/>
        <v>0</v>
      </c>
      <c r="K15" s="36">
        <f t="shared" si="1"/>
        <v>0</v>
      </c>
    </row>
    <row r="16" ht="15" spans="1:11">
      <c r="A16" s="19"/>
      <c r="B16" s="20"/>
      <c r="C16" s="25"/>
      <c r="D16" s="11" t="s">
        <v>484</v>
      </c>
      <c r="E16" s="12">
        <v>8</v>
      </c>
      <c r="F16" s="13">
        <v>25453</v>
      </c>
      <c r="G16" s="14" t="s">
        <v>35</v>
      </c>
      <c r="H16" s="15">
        <v>9.06</v>
      </c>
      <c r="I16" s="35"/>
      <c r="J16" s="36">
        <f t="shared" si="0"/>
        <v>0</v>
      </c>
      <c r="K16" s="36">
        <f t="shared" si="1"/>
        <v>0</v>
      </c>
    </row>
    <row r="17" ht="15" spans="1:11">
      <c r="A17" s="19"/>
      <c r="B17" s="20"/>
      <c r="C17" s="25"/>
      <c r="D17" s="11" t="s">
        <v>484</v>
      </c>
      <c r="E17" s="12">
        <v>8</v>
      </c>
      <c r="F17" s="13">
        <v>187</v>
      </c>
      <c r="G17" s="14" t="s">
        <v>35</v>
      </c>
      <c r="H17" s="15">
        <v>9.06</v>
      </c>
      <c r="I17" s="35"/>
      <c r="J17" s="36">
        <f t="shared" si="0"/>
        <v>0</v>
      </c>
      <c r="K17" s="36">
        <f t="shared" si="1"/>
        <v>0</v>
      </c>
    </row>
    <row r="18" ht="15" spans="1:11">
      <c r="A18" s="19"/>
      <c r="B18" s="20"/>
      <c r="C18" s="24"/>
      <c r="D18" s="11" t="s">
        <v>484</v>
      </c>
      <c r="E18" s="12">
        <v>8</v>
      </c>
      <c r="F18" s="13">
        <v>1273</v>
      </c>
      <c r="G18" s="14" t="s">
        <v>35</v>
      </c>
      <c r="H18" s="15">
        <v>9.06</v>
      </c>
      <c r="I18" s="35"/>
      <c r="J18" s="36">
        <f t="shared" si="0"/>
        <v>0</v>
      </c>
      <c r="K18" s="36">
        <f t="shared" si="1"/>
        <v>0</v>
      </c>
    </row>
    <row r="19" ht="15" spans="1:11">
      <c r="A19" s="19"/>
      <c r="B19" s="20"/>
      <c r="C19" s="10" t="s">
        <v>68</v>
      </c>
      <c r="D19" s="11" t="s">
        <v>484</v>
      </c>
      <c r="E19" s="12">
        <v>8</v>
      </c>
      <c r="F19" s="13">
        <v>2246</v>
      </c>
      <c r="G19" s="14" t="s">
        <v>35</v>
      </c>
      <c r="H19" s="15">
        <v>9.06</v>
      </c>
      <c r="I19" s="35"/>
      <c r="J19" s="36">
        <f t="shared" si="0"/>
        <v>0</v>
      </c>
      <c r="K19" s="36">
        <f t="shared" si="1"/>
        <v>0</v>
      </c>
    </row>
    <row r="20" ht="15" spans="1:11">
      <c r="A20" s="19"/>
      <c r="B20" s="20"/>
      <c r="C20" s="23" t="s">
        <v>68</v>
      </c>
      <c r="D20" s="11" t="s">
        <v>484</v>
      </c>
      <c r="E20" s="18">
        <v>6</v>
      </c>
      <c r="F20" s="13">
        <v>15721</v>
      </c>
      <c r="G20" s="14" t="s">
        <v>35</v>
      </c>
      <c r="H20" s="15">
        <v>11.11</v>
      </c>
      <c r="I20" s="35"/>
      <c r="J20" s="36">
        <f t="shared" si="0"/>
        <v>0</v>
      </c>
      <c r="K20" s="36">
        <f t="shared" si="1"/>
        <v>0</v>
      </c>
    </row>
    <row r="21" ht="15" spans="1:11">
      <c r="A21" s="19"/>
      <c r="B21" s="20"/>
      <c r="C21" s="25"/>
      <c r="D21" s="11" t="s">
        <v>484</v>
      </c>
      <c r="E21" s="18">
        <v>6</v>
      </c>
      <c r="F21" s="13">
        <v>140368</v>
      </c>
      <c r="G21" s="14" t="s">
        <v>35</v>
      </c>
      <c r="H21" s="15">
        <v>11.11</v>
      </c>
      <c r="I21" s="35"/>
      <c r="J21" s="36">
        <f t="shared" si="0"/>
        <v>0</v>
      </c>
      <c r="K21" s="36">
        <f t="shared" si="1"/>
        <v>0</v>
      </c>
    </row>
    <row r="22" ht="15" spans="1:11">
      <c r="A22" s="19"/>
      <c r="B22" s="20"/>
      <c r="C22" s="24"/>
      <c r="D22" s="11" t="s">
        <v>484</v>
      </c>
      <c r="E22" s="12">
        <v>6</v>
      </c>
      <c r="F22" s="13">
        <v>11744</v>
      </c>
      <c r="G22" s="14" t="s">
        <v>35</v>
      </c>
      <c r="H22" s="15">
        <v>11.11</v>
      </c>
      <c r="I22" s="35"/>
      <c r="J22" s="36">
        <f t="shared" si="0"/>
        <v>0</v>
      </c>
      <c r="K22" s="36">
        <f t="shared" si="1"/>
        <v>0</v>
      </c>
    </row>
    <row r="23" ht="15" spans="1:11">
      <c r="A23" s="19"/>
      <c r="B23" s="20"/>
      <c r="C23" s="23" t="s">
        <v>70</v>
      </c>
      <c r="D23" s="11" t="s">
        <v>484</v>
      </c>
      <c r="E23" s="12">
        <v>6</v>
      </c>
      <c r="F23" s="13">
        <v>187</v>
      </c>
      <c r="G23" s="14" t="s">
        <v>35</v>
      </c>
      <c r="H23" s="15">
        <v>15.74</v>
      </c>
      <c r="I23" s="35"/>
      <c r="J23" s="36">
        <f t="shared" si="0"/>
        <v>0</v>
      </c>
      <c r="K23" s="36">
        <f t="shared" si="1"/>
        <v>0</v>
      </c>
    </row>
    <row r="24" ht="15" spans="1:11">
      <c r="A24" s="19"/>
      <c r="B24" s="20"/>
      <c r="C24" s="25"/>
      <c r="D24" s="11" t="s">
        <v>484</v>
      </c>
      <c r="E24" s="12">
        <v>6</v>
      </c>
      <c r="F24" s="13">
        <v>187</v>
      </c>
      <c r="G24" s="14" t="s">
        <v>35</v>
      </c>
      <c r="H24" s="15">
        <v>15.74</v>
      </c>
      <c r="I24" s="35"/>
      <c r="J24" s="36">
        <f t="shared" si="0"/>
        <v>0</v>
      </c>
      <c r="K24" s="36">
        <f t="shared" si="1"/>
        <v>0</v>
      </c>
    </row>
    <row r="25" ht="15" spans="1:11">
      <c r="A25" s="19"/>
      <c r="B25" s="20"/>
      <c r="C25" s="25"/>
      <c r="D25" s="11" t="s">
        <v>484</v>
      </c>
      <c r="E25" s="12">
        <v>6</v>
      </c>
      <c r="F25" s="13">
        <v>1778</v>
      </c>
      <c r="G25" s="14" t="s">
        <v>35</v>
      </c>
      <c r="H25" s="15">
        <v>15.74</v>
      </c>
      <c r="I25" s="35"/>
      <c r="J25" s="36">
        <f t="shared" si="0"/>
        <v>0</v>
      </c>
      <c r="K25" s="36">
        <f t="shared" si="1"/>
        <v>0</v>
      </c>
    </row>
    <row r="26" ht="15" spans="1:11">
      <c r="A26" s="19"/>
      <c r="B26" s="20"/>
      <c r="C26" s="24"/>
      <c r="D26" s="11" t="s">
        <v>484</v>
      </c>
      <c r="E26" s="12">
        <v>6</v>
      </c>
      <c r="F26" s="13">
        <v>468</v>
      </c>
      <c r="G26" s="14" t="s">
        <v>35</v>
      </c>
      <c r="H26" s="15">
        <v>15.74</v>
      </c>
      <c r="I26" s="35"/>
      <c r="J26" s="36">
        <f t="shared" si="0"/>
        <v>0</v>
      </c>
      <c r="K26" s="36">
        <f t="shared" si="1"/>
        <v>0</v>
      </c>
    </row>
    <row r="27" ht="15" spans="1:11">
      <c r="A27" s="21"/>
      <c r="B27" s="22"/>
      <c r="C27" s="10" t="s">
        <v>490</v>
      </c>
      <c r="D27" s="11" t="s">
        <v>484</v>
      </c>
      <c r="E27" s="12">
        <v>8</v>
      </c>
      <c r="F27" s="13">
        <v>8422</v>
      </c>
      <c r="G27" s="14" t="s">
        <v>35</v>
      </c>
      <c r="H27" s="15">
        <v>15.78</v>
      </c>
      <c r="I27" s="35"/>
      <c r="J27" s="36">
        <f t="shared" si="0"/>
        <v>0</v>
      </c>
      <c r="K27" s="36">
        <f t="shared" si="1"/>
        <v>0</v>
      </c>
    </row>
    <row r="28" ht="15" spans="1:11">
      <c r="A28" s="16" t="s">
        <v>485</v>
      </c>
      <c r="B28" s="17" t="s">
        <v>44</v>
      </c>
      <c r="C28" s="23" t="s">
        <v>491</v>
      </c>
      <c r="D28" s="11" t="s">
        <v>484</v>
      </c>
      <c r="E28" s="18">
        <v>6</v>
      </c>
      <c r="F28" s="13">
        <v>187</v>
      </c>
      <c r="G28" s="14" t="s">
        <v>35</v>
      </c>
      <c r="H28" s="15">
        <v>13.78</v>
      </c>
      <c r="I28" s="35"/>
      <c r="J28" s="36">
        <f t="shared" si="0"/>
        <v>0</v>
      </c>
      <c r="K28" s="36">
        <f t="shared" si="1"/>
        <v>0</v>
      </c>
    </row>
    <row r="29" ht="15" spans="1:11">
      <c r="A29" s="21"/>
      <c r="B29" s="22"/>
      <c r="C29" s="24"/>
      <c r="D29" s="11" t="s">
        <v>484</v>
      </c>
      <c r="E29" s="18">
        <v>6</v>
      </c>
      <c r="F29" s="13">
        <v>2807</v>
      </c>
      <c r="G29" s="14" t="s">
        <v>35</v>
      </c>
      <c r="H29" s="15">
        <v>13.78</v>
      </c>
      <c r="I29" s="35"/>
      <c r="J29" s="36">
        <f t="shared" si="0"/>
        <v>0</v>
      </c>
      <c r="K29" s="36">
        <f t="shared" si="1"/>
        <v>0</v>
      </c>
    </row>
    <row r="30" ht="15" spans="1:11">
      <c r="A30" s="16" t="s">
        <v>482</v>
      </c>
      <c r="B30" s="17" t="s">
        <v>492</v>
      </c>
      <c r="C30" s="10" t="s">
        <v>67</v>
      </c>
      <c r="D30" s="11" t="s">
        <v>484</v>
      </c>
      <c r="E30" s="18">
        <v>12</v>
      </c>
      <c r="F30" s="13">
        <v>22459</v>
      </c>
      <c r="G30" s="14" t="s">
        <v>35</v>
      </c>
      <c r="H30" s="15">
        <v>20.44</v>
      </c>
      <c r="I30" s="35"/>
      <c r="J30" s="36">
        <f t="shared" si="0"/>
        <v>0</v>
      </c>
      <c r="K30" s="36">
        <f t="shared" si="1"/>
        <v>0</v>
      </c>
    </row>
    <row r="31" ht="15" spans="1:11">
      <c r="A31" s="19"/>
      <c r="B31" s="20"/>
      <c r="C31" s="23" t="s">
        <v>68</v>
      </c>
      <c r="D31" s="11" t="s">
        <v>484</v>
      </c>
      <c r="E31" s="18">
        <v>6</v>
      </c>
      <c r="F31" s="13">
        <v>29197</v>
      </c>
      <c r="G31" s="14" t="s">
        <v>35</v>
      </c>
      <c r="H31" s="15">
        <v>22.96</v>
      </c>
      <c r="I31" s="35"/>
      <c r="J31" s="36">
        <f t="shared" si="0"/>
        <v>0</v>
      </c>
      <c r="K31" s="36">
        <f t="shared" si="1"/>
        <v>0</v>
      </c>
    </row>
    <row r="32" ht="15" spans="1:11">
      <c r="A32" s="19"/>
      <c r="B32" s="20"/>
      <c r="C32" s="25"/>
      <c r="D32" s="11" t="s">
        <v>484</v>
      </c>
      <c r="E32" s="18">
        <v>6</v>
      </c>
      <c r="F32" s="13">
        <v>1965</v>
      </c>
      <c r="G32" s="14" t="s">
        <v>35</v>
      </c>
      <c r="H32" s="15">
        <v>22.96</v>
      </c>
      <c r="I32" s="35"/>
      <c r="J32" s="36">
        <f t="shared" si="0"/>
        <v>0</v>
      </c>
      <c r="K32" s="36">
        <f t="shared" si="1"/>
        <v>0</v>
      </c>
    </row>
    <row r="33" ht="15" spans="1:11">
      <c r="A33" s="21"/>
      <c r="B33" s="22"/>
      <c r="C33" s="24"/>
      <c r="D33" s="11" t="s">
        <v>484</v>
      </c>
      <c r="E33" s="18">
        <v>6</v>
      </c>
      <c r="F33" s="13">
        <v>281</v>
      </c>
      <c r="G33" s="14" t="s">
        <v>35</v>
      </c>
      <c r="H33" s="15">
        <v>22.96</v>
      </c>
      <c r="I33" s="35"/>
      <c r="J33" s="36">
        <f t="shared" si="0"/>
        <v>0</v>
      </c>
      <c r="K33" s="36">
        <f t="shared" si="1"/>
        <v>0</v>
      </c>
    </row>
    <row r="34" ht="15" spans="1:11">
      <c r="A34" s="11" t="s">
        <v>485</v>
      </c>
      <c r="B34" s="9" t="s">
        <v>493</v>
      </c>
      <c r="C34" s="10" t="s">
        <v>67</v>
      </c>
      <c r="D34" s="11" t="s">
        <v>486</v>
      </c>
      <c r="E34" s="18">
        <v>10</v>
      </c>
      <c r="F34" s="13">
        <v>1722</v>
      </c>
      <c r="G34" s="14" t="s">
        <v>35</v>
      </c>
      <c r="H34" s="15">
        <v>25.92</v>
      </c>
      <c r="I34" s="35"/>
      <c r="J34" s="36">
        <f t="shared" si="0"/>
        <v>0</v>
      </c>
      <c r="K34" s="36">
        <f t="shared" si="1"/>
        <v>0</v>
      </c>
    </row>
    <row r="35" ht="15" spans="1:11">
      <c r="A35" s="11" t="s">
        <v>485</v>
      </c>
      <c r="B35" s="9" t="s">
        <v>116</v>
      </c>
      <c r="C35" s="10" t="s">
        <v>494</v>
      </c>
      <c r="D35" s="11" t="s">
        <v>484</v>
      </c>
      <c r="E35" s="18">
        <v>6</v>
      </c>
      <c r="F35" s="13">
        <v>2807</v>
      </c>
      <c r="G35" s="14" t="s">
        <v>35</v>
      </c>
      <c r="H35" s="15">
        <v>0.89</v>
      </c>
      <c r="I35" s="35"/>
      <c r="J35" s="36">
        <f t="shared" si="0"/>
        <v>0</v>
      </c>
      <c r="K35" s="36">
        <f t="shared" si="1"/>
        <v>0</v>
      </c>
    </row>
    <row r="36" ht="15" spans="1:11">
      <c r="A36" s="16" t="s">
        <v>485</v>
      </c>
      <c r="B36" s="17" t="s">
        <v>495</v>
      </c>
      <c r="C36" s="10" t="s">
        <v>63</v>
      </c>
      <c r="D36" s="11" t="s">
        <v>484</v>
      </c>
      <c r="E36" s="18">
        <v>8</v>
      </c>
      <c r="F36" s="13">
        <v>187</v>
      </c>
      <c r="G36" s="14" t="s">
        <v>35</v>
      </c>
      <c r="H36" s="15">
        <v>17.22</v>
      </c>
      <c r="I36" s="35"/>
      <c r="J36" s="36">
        <f t="shared" si="0"/>
        <v>0</v>
      </c>
      <c r="K36" s="36">
        <f t="shared" si="1"/>
        <v>0</v>
      </c>
    </row>
    <row r="37" ht="15" spans="1:11">
      <c r="A37" s="19"/>
      <c r="B37" s="20"/>
      <c r="C37" s="10" t="s">
        <v>491</v>
      </c>
      <c r="D37" s="11" t="s">
        <v>484</v>
      </c>
      <c r="E37" s="18">
        <v>6</v>
      </c>
      <c r="F37" s="13">
        <v>187</v>
      </c>
      <c r="G37" s="14" t="s">
        <v>35</v>
      </c>
      <c r="H37" s="15">
        <v>23.08</v>
      </c>
      <c r="I37" s="35"/>
      <c r="J37" s="36">
        <f t="shared" si="0"/>
        <v>0</v>
      </c>
      <c r="K37" s="36">
        <f t="shared" si="1"/>
        <v>0</v>
      </c>
    </row>
    <row r="38" ht="15" spans="1:11">
      <c r="A38" s="19"/>
      <c r="B38" s="20"/>
      <c r="C38" s="10" t="s">
        <v>494</v>
      </c>
      <c r="D38" s="11" t="s">
        <v>484</v>
      </c>
      <c r="E38" s="18">
        <v>12</v>
      </c>
      <c r="F38" s="13">
        <v>749</v>
      </c>
      <c r="G38" s="14" t="s">
        <v>35</v>
      </c>
      <c r="H38" s="15">
        <v>20.5</v>
      </c>
      <c r="I38" s="35"/>
      <c r="J38" s="36">
        <f t="shared" si="0"/>
        <v>0</v>
      </c>
      <c r="K38" s="36">
        <f t="shared" si="1"/>
        <v>0</v>
      </c>
    </row>
    <row r="39" ht="15" spans="1:11">
      <c r="A39" s="19"/>
      <c r="B39" s="20"/>
      <c r="C39" s="10" t="s">
        <v>67</v>
      </c>
      <c r="D39" s="11" t="s">
        <v>484</v>
      </c>
      <c r="E39" s="18">
        <v>12</v>
      </c>
      <c r="F39" s="13">
        <v>4492</v>
      </c>
      <c r="G39" s="14" t="s">
        <v>35</v>
      </c>
      <c r="H39" s="15">
        <v>20.5</v>
      </c>
      <c r="I39" s="35"/>
      <c r="J39" s="36">
        <f t="shared" si="0"/>
        <v>0</v>
      </c>
      <c r="K39" s="36">
        <f t="shared" si="1"/>
        <v>0</v>
      </c>
    </row>
    <row r="40" ht="15" spans="1:11">
      <c r="A40" s="21"/>
      <c r="B40" s="22"/>
      <c r="C40" s="10" t="s">
        <v>68</v>
      </c>
      <c r="D40" s="11" t="s">
        <v>484</v>
      </c>
      <c r="E40" s="18">
        <v>6</v>
      </c>
      <c r="F40" s="13">
        <v>187</v>
      </c>
      <c r="G40" s="14" t="s">
        <v>35</v>
      </c>
      <c r="H40" s="15">
        <v>23.08</v>
      </c>
      <c r="I40" s="35"/>
      <c r="J40" s="36">
        <f t="shared" si="0"/>
        <v>0</v>
      </c>
      <c r="K40" s="36">
        <f t="shared" si="1"/>
        <v>0</v>
      </c>
    </row>
    <row r="41" ht="15" spans="1:11">
      <c r="A41" s="16" t="s">
        <v>485</v>
      </c>
      <c r="B41" s="17" t="s">
        <v>496</v>
      </c>
      <c r="C41" s="23" t="s">
        <v>491</v>
      </c>
      <c r="D41" s="11" t="s">
        <v>484</v>
      </c>
      <c r="E41" s="18">
        <v>6</v>
      </c>
      <c r="F41" s="13">
        <v>468</v>
      </c>
      <c r="G41" s="14" t="s">
        <v>35</v>
      </c>
      <c r="H41" s="15">
        <v>23.08</v>
      </c>
      <c r="I41" s="35"/>
      <c r="J41" s="36">
        <f t="shared" si="0"/>
        <v>0</v>
      </c>
      <c r="K41" s="36">
        <f t="shared" si="1"/>
        <v>0</v>
      </c>
    </row>
    <row r="42" ht="15" spans="1:11">
      <c r="A42" s="21"/>
      <c r="B42" s="22"/>
      <c r="C42" s="24"/>
      <c r="D42" s="11" t="s">
        <v>484</v>
      </c>
      <c r="E42" s="18">
        <v>6</v>
      </c>
      <c r="F42" s="13">
        <v>281</v>
      </c>
      <c r="G42" s="14" t="s">
        <v>35</v>
      </c>
      <c r="H42" s="15">
        <v>23.08</v>
      </c>
      <c r="I42" s="35"/>
      <c r="J42" s="36">
        <f t="shared" si="0"/>
        <v>0</v>
      </c>
      <c r="K42" s="36">
        <f t="shared" si="1"/>
        <v>0</v>
      </c>
    </row>
    <row r="43" ht="15" spans="1:11">
      <c r="A43" s="11" t="s">
        <v>485</v>
      </c>
      <c r="B43" s="9" t="s">
        <v>497</v>
      </c>
      <c r="C43" s="10" t="s">
        <v>491</v>
      </c>
      <c r="D43" s="11" t="s">
        <v>484</v>
      </c>
      <c r="E43" s="18">
        <v>6</v>
      </c>
      <c r="F43" s="13">
        <v>26764</v>
      </c>
      <c r="G43" s="14" t="s">
        <v>35</v>
      </c>
      <c r="H43" s="15">
        <v>18.22</v>
      </c>
      <c r="I43" s="35"/>
      <c r="J43" s="36">
        <f t="shared" si="0"/>
        <v>0</v>
      </c>
      <c r="K43" s="36">
        <f t="shared" si="1"/>
        <v>0</v>
      </c>
    </row>
    <row r="44" ht="15" spans="1:11">
      <c r="A44" s="9" t="s">
        <v>482</v>
      </c>
      <c r="B44" s="9" t="s">
        <v>498</v>
      </c>
      <c r="C44" s="10" t="s">
        <v>37</v>
      </c>
      <c r="D44" s="11" t="s">
        <v>484</v>
      </c>
      <c r="E44" s="12">
        <v>6</v>
      </c>
      <c r="F44" s="13">
        <v>2995</v>
      </c>
      <c r="G44" s="14" t="s">
        <v>35</v>
      </c>
      <c r="H44" s="15">
        <v>28.08</v>
      </c>
      <c r="I44" s="35"/>
      <c r="J44" s="36">
        <f t="shared" si="0"/>
        <v>0</v>
      </c>
      <c r="K44" s="36">
        <f t="shared" si="1"/>
        <v>0</v>
      </c>
    </row>
    <row r="45" ht="15" spans="1:11">
      <c r="A45" s="9" t="s">
        <v>482</v>
      </c>
      <c r="B45" s="9" t="s">
        <v>499</v>
      </c>
      <c r="C45" s="10" t="s">
        <v>63</v>
      </c>
      <c r="D45" s="11" t="s">
        <v>484</v>
      </c>
      <c r="E45" s="18">
        <v>8</v>
      </c>
      <c r="F45" s="13">
        <v>16844</v>
      </c>
      <c r="G45" s="14" t="s">
        <v>35</v>
      </c>
      <c r="H45" s="15">
        <v>21.06</v>
      </c>
      <c r="I45" s="35"/>
      <c r="J45" s="36">
        <f t="shared" si="0"/>
        <v>0</v>
      </c>
      <c r="K45" s="36">
        <f t="shared" si="1"/>
        <v>0</v>
      </c>
    </row>
    <row r="46" ht="15" spans="1:11">
      <c r="A46" s="9" t="s">
        <v>482</v>
      </c>
      <c r="B46" s="9" t="s">
        <v>500</v>
      </c>
      <c r="C46" s="10" t="s">
        <v>63</v>
      </c>
      <c r="D46" s="11" t="s">
        <v>484</v>
      </c>
      <c r="E46" s="18">
        <v>8</v>
      </c>
      <c r="F46" s="13">
        <v>12727</v>
      </c>
      <c r="G46" s="14" t="s">
        <v>35</v>
      </c>
      <c r="H46" s="15">
        <v>21.75</v>
      </c>
      <c r="I46" s="35"/>
      <c r="J46" s="36">
        <f t="shared" si="0"/>
        <v>0</v>
      </c>
      <c r="K46" s="36">
        <f t="shared" si="1"/>
        <v>0</v>
      </c>
    </row>
    <row r="47" ht="15" spans="1:11">
      <c r="A47" s="9" t="s">
        <v>485</v>
      </c>
      <c r="B47" s="9" t="s">
        <v>500</v>
      </c>
      <c r="C47" s="10" t="s">
        <v>37</v>
      </c>
      <c r="D47" s="11" t="s">
        <v>484</v>
      </c>
      <c r="E47" s="12">
        <v>6</v>
      </c>
      <c r="F47" s="13">
        <v>281</v>
      </c>
      <c r="G47" s="14" t="s">
        <v>35</v>
      </c>
      <c r="H47" s="15">
        <v>29.01</v>
      </c>
      <c r="I47" s="35"/>
      <c r="J47" s="36">
        <f t="shared" si="0"/>
        <v>0</v>
      </c>
      <c r="K47" s="36">
        <f t="shared" si="1"/>
        <v>0</v>
      </c>
    </row>
    <row r="48" ht="39" customHeight="1" spans="1:11">
      <c r="A48" s="26"/>
      <c r="B48" s="27" t="s">
        <v>158</v>
      </c>
      <c r="C48" s="28"/>
      <c r="D48" s="28"/>
      <c r="E48" s="29"/>
      <c r="F48" s="30">
        <f>SUM(F3:F47)</f>
        <v>537995</v>
      </c>
      <c r="G48" s="26"/>
      <c r="H48" s="26"/>
      <c r="I48" s="38"/>
      <c r="J48" s="38"/>
      <c r="K48" s="38">
        <f>SUM(K3:K47)</f>
        <v>0</v>
      </c>
    </row>
    <row r="49" ht="39" customHeight="1" spans="1:11">
      <c r="A49" s="31" t="s">
        <v>501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ht="39" customHeight="1" spans="1:1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ht="131" customHeight="1" spans="1:1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</sheetData>
  <sheetProtection algorithmName="SHA-512" hashValue="a4JvGxrNJN2ux0w3yPLBXBqof7QClsEHoJ0qH5xrYtcAorRvdhYzSJE2C87yxvkxS1UWMZBqWyo5uiRt7N7BCg==" saltValue="7WNWCMN7mbiVUNybj148GQ==" spinCount="100000" sheet="1" objects="1"/>
  <protectedRanges>
    <protectedRange sqref="H3:H47" name="区域1_1"/>
    <protectedRange sqref="I3:I47" name="区域1_1_1"/>
  </protectedRanges>
  <mergeCells count="26">
    <mergeCell ref="A1:K1"/>
    <mergeCell ref="B48:E48"/>
    <mergeCell ref="A4:A6"/>
    <mergeCell ref="A7:A14"/>
    <mergeCell ref="A15:A27"/>
    <mergeCell ref="A28:A29"/>
    <mergeCell ref="A30:A33"/>
    <mergeCell ref="A36:A40"/>
    <mergeCell ref="A41:A42"/>
    <mergeCell ref="B4:B6"/>
    <mergeCell ref="B7:B14"/>
    <mergeCell ref="B15:B27"/>
    <mergeCell ref="B28:B29"/>
    <mergeCell ref="B30:B33"/>
    <mergeCell ref="B36:B40"/>
    <mergeCell ref="B41:B42"/>
    <mergeCell ref="C7:C8"/>
    <mergeCell ref="C10:C11"/>
    <mergeCell ref="C12:C14"/>
    <mergeCell ref="C15:C18"/>
    <mergeCell ref="C20:C22"/>
    <mergeCell ref="C23:C26"/>
    <mergeCell ref="C28:C29"/>
    <mergeCell ref="C31:C33"/>
    <mergeCell ref="C41:C42"/>
    <mergeCell ref="A49:K56"/>
  </mergeCells>
  <pageMargins left="0.75" right="0.75" top="1" bottom="1" header="0.5" footer="0.5"/>
  <pageSetup paperSize="9" scale="9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  <rangeList sheetStid="3" master="" otherUserPermission="visible">
    <arrUserId title="区域1" rangeCreator="" othersAccessPermission="edit"/>
  </rangeList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>
    <arrUserId title="区域1_1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2025-2027年青山变速器总成及零部件运输项目报价汇总表</vt:lpstr>
      <vt:lpstr>青山-重庆 变速器总成及零部件长途市场（重庆本部）运输报价表</vt:lpstr>
      <vt:lpstr>青山-成都  1.成都青山发出商品运输报价表</vt:lpstr>
      <vt:lpstr>青山-成都  2.产品返回成都青山物流运输报价表</vt:lpstr>
      <vt:lpstr>青山-成都 3.2025年-2027年专车发运报价表</vt:lpstr>
      <vt:lpstr>青山-成都4.重庆青山至外协厂家及外协厂家至重庆青山报价表</vt:lpstr>
      <vt:lpstr>青山-成都5.6.成都青山外协往返运输报价表</vt:lpstr>
      <vt:lpstr>青山-郑州青山 变速器总成及零部件长途市场（郑州青山）运输报价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13512</cp:lastModifiedBy>
  <dcterms:created xsi:type="dcterms:W3CDTF">2023-05-12T11:15:00Z</dcterms:created>
  <dcterms:modified xsi:type="dcterms:W3CDTF">2025-09-18T02:18:34Z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329B65E117D54863A750E3BE0D316100_13</vt:lpwstr>
  </property>
</Properties>
</file>